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3645" windowWidth="11610" windowHeight="8700" tabRatio="943"/>
  </bookViews>
  <sheets>
    <sheet name="Bordereau" sheetId="139" r:id="rId1"/>
  </sheets>
  <externalReferences>
    <externalReference r:id="rId2"/>
  </externalReferences>
  <definedNames>
    <definedName name="_xlnm.Print_Area" localSheetId="0">Bordereau!$A$1:$I$191</definedName>
  </definedNames>
  <calcPr calcId="125725" refMode="R1C1"/>
</workbook>
</file>

<file path=xl/calcChain.xml><?xml version="1.0" encoding="utf-8"?>
<calcChain xmlns="http://schemas.openxmlformats.org/spreadsheetml/2006/main">
  <c r="E64" i="139"/>
  <c r="C180"/>
  <c r="C179"/>
  <c r="C178"/>
  <c r="C177"/>
  <c r="E162"/>
  <c r="E155"/>
  <c r="E152"/>
  <c r="E151"/>
  <c r="H89"/>
  <c r="H88"/>
  <c r="H87"/>
  <c r="E84"/>
  <c r="E85" s="1"/>
  <c r="E76"/>
  <c r="E75"/>
  <c r="E70"/>
  <c r="E65"/>
  <c r="E63"/>
  <c r="E62"/>
  <c r="E61"/>
  <c r="E53"/>
  <c r="E10"/>
  <c r="C6"/>
  <c r="H149" l="1"/>
  <c r="G177"/>
  <c r="E154"/>
  <c r="E153"/>
  <c r="E78"/>
  <c r="H86" s="1"/>
  <c r="H160" l="1"/>
</calcChain>
</file>

<file path=xl/sharedStrings.xml><?xml version="1.0" encoding="utf-8"?>
<sst xmlns="http://schemas.openxmlformats.org/spreadsheetml/2006/main" count="454" uniqueCount="326">
  <si>
    <t>N°</t>
  </si>
  <si>
    <t>Kg</t>
  </si>
  <si>
    <t>U</t>
  </si>
  <si>
    <t>DESIGNATIONS DES OUVRAGES</t>
  </si>
  <si>
    <t>M3</t>
  </si>
  <si>
    <t>M2</t>
  </si>
  <si>
    <t>Quantité</t>
  </si>
  <si>
    <t>ML</t>
  </si>
  <si>
    <t>E</t>
  </si>
  <si>
    <t>TOTAL H.T</t>
  </si>
  <si>
    <t>A1</t>
  </si>
  <si>
    <t>Ens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</si>
  <si>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</si>
  <si>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</si>
  <si>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</si>
  <si>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</si>
  <si>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</si>
  <si>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</si>
  <si>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</si>
  <si>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</si>
  <si>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</si>
  <si>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C1</t>
  </si>
  <si>
    <t>SUPERSTRUCTURE</t>
  </si>
  <si>
    <t>A11</t>
  </si>
  <si>
    <t>A12</t>
  </si>
  <si>
    <t>A13</t>
  </si>
  <si>
    <t>A15</t>
  </si>
  <si>
    <t>A16</t>
  </si>
  <si>
    <t>A14</t>
  </si>
  <si>
    <t>A17</t>
  </si>
  <si>
    <t>A18</t>
  </si>
  <si>
    <t>A20</t>
  </si>
  <si>
    <t>A21</t>
  </si>
  <si>
    <t>B1</t>
  </si>
  <si>
    <t>B2</t>
  </si>
  <si>
    <t>B3</t>
  </si>
  <si>
    <t>B4</t>
  </si>
  <si>
    <t>B5</t>
  </si>
  <si>
    <t>B - ETANCHEITE</t>
  </si>
  <si>
    <t>A19</t>
  </si>
  <si>
    <t>C - REVETEMENT</t>
  </si>
  <si>
    <t>C2</t>
  </si>
  <si>
    <t>D - MENUISERIE</t>
  </si>
  <si>
    <t>D1</t>
  </si>
  <si>
    <t>D2</t>
  </si>
  <si>
    <t>D3</t>
  </si>
  <si>
    <t>D4</t>
  </si>
  <si>
    <t>D5</t>
  </si>
  <si>
    <t>E3</t>
  </si>
  <si>
    <t>E4</t>
  </si>
  <si>
    <t>E5</t>
  </si>
  <si>
    <t>E7</t>
  </si>
  <si>
    <t>F1</t>
  </si>
  <si>
    <t>F2</t>
  </si>
  <si>
    <t>F3</t>
  </si>
  <si>
    <t>F4</t>
  </si>
  <si>
    <t>MONTANT</t>
  </si>
  <si>
    <t>A-GROS-OEUVRE</t>
  </si>
  <si>
    <t>A22</t>
  </si>
  <si>
    <t>A23</t>
  </si>
  <si>
    <t>A24</t>
  </si>
  <si>
    <t>C3</t>
  </si>
  <si>
    <t>C4</t>
  </si>
  <si>
    <t>C5</t>
  </si>
  <si>
    <t>F6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</si>
  <si>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</si>
  <si>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</si>
  <si>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</si>
  <si>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</si>
  <si>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</si>
  <si>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</si>
  <si>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</si>
  <si>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</si>
  <si>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</si>
  <si>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D6</t>
  </si>
  <si>
    <t>D7</t>
  </si>
  <si>
    <t>D8</t>
  </si>
  <si>
    <t>E1</t>
  </si>
  <si>
    <t>B6</t>
  </si>
  <si>
    <t>E6</t>
  </si>
  <si>
    <t>F5</t>
  </si>
  <si>
    <t>D9</t>
  </si>
  <si>
    <t>A25</t>
  </si>
  <si>
    <t>A27</t>
  </si>
  <si>
    <t>A28</t>
  </si>
  <si>
    <t>A29</t>
  </si>
  <si>
    <t>E8</t>
  </si>
  <si>
    <t>BORDEREAU DES PRIX DETAILS ESTIMATIF</t>
  </si>
  <si>
    <t>Prix Unitaire Hors Taxes</t>
  </si>
  <si>
    <t>Enchifre</t>
  </si>
  <si>
    <t>En lettres</t>
  </si>
  <si>
    <t>MAÇONNERIE EN ELEVATION -ENDUITS</t>
  </si>
  <si>
    <t>C10</t>
  </si>
  <si>
    <t>C11</t>
  </si>
  <si>
    <t>H7</t>
  </si>
  <si>
    <t xml:space="preserve">a) Pour 20x20 cm </t>
  </si>
  <si>
    <t>b) Pour 40 x20 cm</t>
  </si>
  <si>
    <t>……………………………………………………………….</t>
  </si>
  <si>
    <t>TVA</t>
  </si>
  <si>
    <t>TOTAL TTC</t>
  </si>
  <si>
    <t xml:space="preserve">INSTALLATION DU CHANTIER </t>
  </si>
  <si>
    <t>C6</t>
  </si>
  <si>
    <t>E11</t>
  </si>
  <si>
    <t>E12</t>
  </si>
  <si>
    <t>E13</t>
  </si>
  <si>
    <t>E9</t>
  </si>
  <si>
    <t>E10</t>
  </si>
  <si>
    <t>H4</t>
  </si>
  <si>
    <t>H5</t>
  </si>
  <si>
    <t>H6</t>
  </si>
  <si>
    <t>FOUILLES EN PLEINE MASSE DANS TOUT TERRAIN Y C DÉMOLITION DES PLAT DE FORME EN BÉTON</t>
  </si>
  <si>
    <t xml:space="preserve">FOUILLES EN TRANCHEES OU EN PUITS T.T Y/C DANS LE ROCHER </t>
  </si>
  <si>
    <t xml:space="preserve">MISE EN REMBLAI OU EVACUATION </t>
  </si>
  <si>
    <t>APPORT DE TOUT VENANT COMPACTEE</t>
  </si>
  <si>
    <t>BETON DE PROPRETE</t>
  </si>
  <si>
    <t>GROS BETON OU BETON CYCLOPEEN</t>
  </si>
  <si>
    <t>MACONNERIE DE MOELLONS EN FONDATIONS</t>
  </si>
  <si>
    <t>MISE A LA TERRE</t>
  </si>
  <si>
    <t xml:space="preserve">FORME EN BETON ENTRE 0.10 ET 0.15 </t>
  </si>
  <si>
    <t>BETON ARME EN FONDATIONS POUR TOUS OUVRAGES</t>
  </si>
  <si>
    <t xml:space="preserve">ACIER EN FONDATIONS </t>
  </si>
  <si>
    <t>CANALISATIONS EN PVC DIAM 200</t>
  </si>
  <si>
    <t>CANALISATIONS EN PVC DIAM 300</t>
  </si>
  <si>
    <t xml:space="preserve">FOURNITURE ET MISE EN ŒUVRE DE TOUT VENANT Y/COMPRIS FILM POLYANE </t>
  </si>
  <si>
    <t>REGARD VISITABLE DE 40 x 40</t>
  </si>
  <si>
    <t>REGARDS POUR EVACUATION DE 60X60</t>
  </si>
  <si>
    <t xml:space="preserve">CANIVEAU EN BETON </t>
  </si>
  <si>
    <t xml:space="preserve">BETON ARME EN ELEVATION </t>
  </si>
  <si>
    <t>PLANCHER EN CORPS CREUX</t>
  </si>
  <si>
    <t xml:space="preserve">ACIER TOR EN ELEVATION </t>
  </si>
  <si>
    <t>BETON POUR POUTRE PRECONTRAINTE Y COMPRIS ACIER</t>
  </si>
  <si>
    <t>PLUS VALUE POUR HYDROFUGE DE MASSE ET CUVELAGE ETANCHE</t>
  </si>
  <si>
    <t xml:space="preserve">DALLAGE PERIPHERIQUE –COURT- ALLEES PIETONS </t>
  </si>
  <si>
    <t>DOUBLE CLOISON EN BRIQUES CREUSES 2x6T</t>
  </si>
  <si>
    <t>CLOISON SIMPLE EN BRIQUES CREUSES 6T</t>
  </si>
  <si>
    <t>MUR EN AGGLOS DE 20 CM</t>
  </si>
  <si>
    <t>A30</t>
  </si>
  <si>
    <t>A31</t>
  </si>
  <si>
    <t>ENDUITS EXTERIEURS AU MORTIER BATARD</t>
  </si>
  <si>
    <t xml:space="preserve">ENDUITS INTERIEURS SUR MURS ET PLAFONDS  </t>
  </si>
  <si>
    <t>RENFORMIS EN BETON</t>
  </si>
  <si>
    <t>DALLETTES EN BETON</t>
  </si>
  <si>
    <t>FACON AU DESSUS DE NEZ D’ACROTERE</t>
  </si>
  <si>
    <t>A32</t>
  </si>
  <si>
    <t>A33</t>
  </si>
  <si>
    <t>A34</t>
  </si>
  <si>
    <t>APPUIS DE FENETRES</t>
  </si>
  <si>
    <t>LINTEAU</t>
  </si>
  <si>
    <t xml:space="preserve">PROTECTION DES ANGLES SAILLANTES </t>
  </si>
  <si>
    <t>A35</t>
  </si>
  <si>
    <t>A36</t>
  </si>
  <si>
    <t>A37</t>
  </si>
  <si>
    <t>DALLETTES COUVRE JOINT EN BETON</t>
  </si>
  <si>
    <t>MOUCHARABIEH EN BÉTON  </t>
  </si>
  <si>
    <t>FORME DE PENTE ET CHAPE DE LISSAGE</t>
  </si>
  <si>
    <t xml:space="preserve">ETANCHEITE BICOUCHE SUR RELEVE </t>
  </si>
  <si>
    <t>FOURNITURE. ET POSE DE GARGOUILLE</t>
  </si>
  <si>
    <t>DESCENTE D'EAUX PLUVIALES EN PVC DN110MM</t>
  </si>
  <si>
    <t>REVÊTEMENT DU SOL EN CARREAUX GRÉ CÉRAME</t>
  </si>
  <si>
    <t>PLINTHE EN GRÉCERAME</t>
  </si>
  <si>
    <t>REVÊTEMENT DU SOL EN CARREAUX TEINTE DANS LA MASSE (COMPACTO)</t>
  </si>
  <si>
    <t>PLINTHE EN CARREAUX TEINTE DANS LA MASSE (COMPACTO)</t>
  </si>
  <si>
    <t>MARBRE PIRLATINO</t>
  </si>
  <si>
    <t>REVÊTEMENT EN ZELLIJ</t>
  </si>
  <si>
    <t>REVÊTEMENT EN MZEHRI</t>
  </si>
  <si>
    <t>PLINTHE EN MZIHRI</t>
  </si>
  <si>
    <t>CARREAUX GRÉ CÉRAME ANTI DÉRAPANT</t>
  </si>
  <si>
    <t>REVÊTEMENT EN GRANITO POLI BLANC</t>
  </si>
  <si>
    <t>PORTE EN BOIS MASSIF</t>
  </si>
  <si>
    <t xml:space="preserve">PORTES ISOPLANES </t>
  </si>
  <si>
    <t>B) PORTE À DEUX VENTAUX COUPE-FEU 1 H DE 1,50 X 2,20 M</t>
  </si>
  <si>
    <t>A) PORTE SIMPLE COUPE-FEU 1 H DE 1,05 X 2,20 M</t>
  </si>
  <si>
    <t xml:space="preserve">PORTE COUPE-FEU </t>
  </si>
  <si>
    <t>GARDE-CORPS MÉTALLIQUE</t>
  </si>
  <si>
    <t>GRILLE DE PROTECTION MÉTALLIQUE EN FERRE CARRÉ 14</t>
  </si>
  <si>
    <t>FENÊTRES VITRÉS EN ALUMINIUM</t>
  </si>
  <si>
    <t>PLACARD EN BOIS ISOPLANE Y COMPRIS ÉTAGÈRES</t>
  </si>
  <si>
    <t>PORTE MÉTALLIQUE VITRÉ</t>
  </si>
  <si>
    <t>SONORISATION</t>
  </si>
  <si>
    <t>GORGE EN STAFF LISSE</t>
  </si>
  <si>
    <t>FAUX PLAFOND MODULAIRE TYPE 60X60 ARMSTRONG</t>
  </si>
  <si>
    <t>FAUX PLAFOND EN STAFF LISSE Y COMPRIS JOINT CREUX</t>
  </si>
  <si>
    <t>PEINTURE LAQUÉE SUR FERRONNERIE</t>
  </si>
  <si>
    <t>PEINTURE GLYCEROPHTALIQUE SUR MENUISERIE EN BOIS</t>
  </si>
  <si>
    <t>PEINTURE VINYLIQUE SUR LES ENDUITS À L'INTÉRIEUR</t>
  </si>
  <si>
    <t>PEINTURE ASTRALUXANE SUR FAÇADES</t>
  </si>
  <si>
    <t>DALLAGES PÉRIPHÉRIQUES D'ÉPAISSEUR DE 12 CM</t>
  </si>
  <si>
    <t xml:space="preserve">BÉTON IMPRIMÉ </t>
  </si>
  <si>
    <t>GAZON NATUREL</t>
  </si>
  <si>
    <t>PALMIER WASHINGTONIA ROBUSTA DE 3M DE STIPE</t>
  </si>
  <si>
    <t>ARBRES TYPE PEUPLIER</t>
  </si>
  <si>
    <t>PLAQUES D'ENSEIGNES</t>
  </si>
  <si>
    <t>CANIVEAU</t>
  </si>
  <si>
    <t>C7</t>
  </si>
  <si>
    <t>C8</t>
  </si>
  <si>
    <t>C9</t>
  </si>
  <si>
    <t>D10</t>
  </si>
  <si>
    <t>D11</t>
  </si>
  <si>
    <r>
      <t>ETANCHEITE VERTICALE Y COMPRIS ENDUIT GRILLAGE</t>
    </r>
    <r>
      <rPr>
        <b/>
        <sz val="12"/>
        <color rgb="FF000000"/>
        <rFont val="Arial Narrow"/>
        <family val="2"/>
      </rPr>
      <t xml:space="preserve"> </t>
    </r>
  </si>
  <si>
    <t>F7</t>
  </si>
  <si>
    <t>G5</t>
  </si>
  <si>
    <t>G6</t>
  </si>
  <si>
    <t>G7</t>
  </si>
  <si>
    <t>H-AMENAGEMENT EXTERIEUR</t>
  </si>
  <si>
    <t>H1</t>
  </si>
  <si>
    <t>H2</t>
  </si>
  <si>
    <t>H3</t>
  </si>
  <si>
    <t>A) DE 16 + 4</t>
  </si>
  <si>
    <t>B) DE 20 + 5</t>
  </si>
  <si>
    <t>HABILLAGE MURAL EN PANNEAUX ACOUSTIQUE MDF</t>
  </si>
  <si>
    <t>HABILLAGE MURAL EN PANNEAUX MDF LISSE</t>
  </si>
  <si>
    <t xml:space="preserve">A) CANIVEAU AVEC TAMPONS EN B.A, </t>
  </si>
  <si>
    <t xml:space="preserve">B) CANIVEAU AVEC TAMPONS EN GRILLE MÉTALLIQUE GALVANISÉ, </t>
  </si>
  <si>
    <t xml:space="preserve">TOTAL A-GROS ŒUVRE </t>
  </si>
  <si>
    <t xml:space="preserve">TOTAL B-ETANCHEITE </t>
  </si>
  <si>
    <t xml:space="preserve">TOTAL C-REVETEMENT </t>
  </si>
  <si>
    <t xml:space="preserve">TOTAL D-MENUISERIE </t>
  </si>
  <si>
    <t>A26</t>
  </si>
  <si>
    <t xml:space="preserve">TOTAL G-PEINTURE-FAUX PLAFONDS </t>
  </si>
  <si>
    <t xml:space="preserve">TOTAL H-AMENAREMENT EXTERIEUR </t>
  </si>
  <si>
    <t xml:space="preserve">Adduction entre source electrique existant et le TEG_AMPHI en buse de diamètre 75mm, regards de tirage, ouverture de tranchée et remise en état et toutes suggestions de fourniture et mise en œuvre. </t>
  </si>
  <si>
    <t xml:space="preserve">BRANCHEMENT </t>
  </si>
  <si>
    <t>L'ensemble:</t>
  </si>
  <si>
    <t xml:space="preserve">CABLES BASSE TENSION </t>
  </si>
  <si>
    <t xml:space="preserve">Câble U 1000 R2V 5G25mm² </t>
  </si>
  <si>
    <t xml:space="preserve">Câble U 1000 R2V 5G10mm² </t>
  </si>
  <si>
    <t xml:space="preserve">Câble U 1000 R2V 3G4mm² </t>
  </si>
  <si>
    <t xml:space="preserve">Câble U 1000 R2V 5G2,5mm² </t>
  </si>
  <si>
    <t xml:space="preserve">TABLEAUX DE PROTECTION </t>
  </si>
  <si>
    <t xml:space="preserve">TGBT </t>
  </si>
  <si>
    <t>Tableau electrique sécondaire</t>
  </si>
  <si>
    <t>Liaison équipotentielle secondaire</t>
  </si>
  <si>
    <t>DISTRIBUTION ECLAIRAGE ET PRISES DE COURANT</t>
  </si>
  <si>
    <t>Distribution éclairage</t>
  </si>
  <si>
    <t xml:space="preserve">Foyer lumineux simple allumage </t>
  </si>
  <si>
    <t xml:space="preserve">Foyer lumineux double allumage </t>
  </si>
  <si>
    <t>Foyers lumineux complémentaires</t>
  </si>
  <si>
    <t>DISTRIBUTION PRISES  DE COURANT ET ALIMENTATIONS</t>
  </si>
  <si>
    <t>Prise de courant 2x16A+T</t>
  </si>
  <si>
    <t>Prise courant force 3P+T 20A</t>
  </si>
  <si>
    <t>LUSTRERIE</t>
  </si>
  <si>
    <t xml:space="preserve">Luminaires fluorescent 4*18 W </t>
  </si>
  <si>
    <t>Applique murale 2x18w</t>
  </si>
  <si>
    <t>Hublot étanche ext 26w</t>
  </si>
  <si>
    <t>Spot  Led  Encastre 30W</t>
  </si>
  <si>
    <t>ECLAIRAGE DE SECURITE</t>
  </si>
  <si>
    <t xml:space="preserve">Bloc de balisage de sécurité 60lumens </t>
  </si>
  <si>
    <t xml:space="preserve">Bloc de télécommande d'éclairage de sécurité </t>
  </si>
  <si>
    <t xml:space="preserve">CLIMATISATION </t>
  </si>
  <si>
    <t>Climatiseur split mural 12000 BTU</t>
  </si>
  <si>
    <t>DISTRIBUTION - TELEPHONIE</t>
  </si>
  <si>
    <t>Prise téléphone RJ45 y compris tubage et câblage.</t>
  </si>
  <si>
    <t>Prise TV y compris câblage</t>
  </si>
  <si>
    <t>CHEMINEMENT</t>
  </si>
  <si>
    <t>Fourniture et pose des réservations sous béton des buses diamètre 50</t>
  </si>
  <si>
    <t xml:space="preserve">Boite de dérivation dimensions minimales : 155 / 110 mm
</t>
  </si>
  <si>
    <t>Détecteur optique de fumée/Thermostatique interactif adressable VdS/EN54</t>
  </si>
  <si>
    <t>CABLAGE</t>
  </si>
  <si>
    <t>Déclencheur Manuel Adressable</t>
  </si>
  <si>
    <t>Diffuseur sonore et lumineux rouge 105 classe B</t>
  </si>
  <si>
    <t>TUYAUTERIE EN TUBE D’ACIER GALVANISE (RIA)</t>
  </si>
  <si>
    <t>POSTE ROBINET INCENDIE ARME DN 19</t>
  </si>
  <si>
    <t>EXTINCTEUR PORTATIF A EAU PULVERISE 6 L</t>
  </si>
  <si>
    <t>EXTINCTEUR CO2. DE 5 Kg</t>
  </si>
  <si>
    <t>EXTINCTEUR PP. DE 5 Kg</t>
  </si>
  <si>
    <t xml:space="preserve">BLOC AUTONOME D'ECLAIRAGE DE SECURITE  </t>
  </si>
  <si>
    <t>E2.1</t>
  </si>
  <si>
    <t>E2.2</t>
  </si>
  <si>
    <t>E2.3</t>
  </si>
  <si>
    <t>E.2</t>
  </si>
  <si>
    <t>E2.4</t>
  </si>
  <si>
    <t>E2.5</t>
  </si>
  <si>
    <t xml:space="preserve">Câble U 1000 R2V 3G2,5mm² </t>
  </si>
  <si>
    <t>E3.1</t>
  </si>
  <si>
    <t>E3.2</t>
  </si>
  <si>
    <t>E6.1</t>
  </si>
  <si>
    <t>E6.2</t>
  </si>
  <si>
    <t>E6.3</t>
  </si>
  <si>
    <t>Foyers lumineux commandé par télérupteur</t>
  </si>
  <si>
    <t>E6,4</t>
  </si>
  <si>
    <t>E6.5</t>
  </si>
  <si>
    <t>Bouton poussoir lumineux encastré</t>
  </si>
  <si>
    <t>E7.1</t>
  </si>
  <si>
    <t>E7.2</t>
  </si>
  <si>
    <t>E8.1</t>
  </si>
  <si>
    <t>E8.2</t>
  </si>
  <si>
    <t>E8.3</t>
  </si>
  <si>
    <t>E8.4</t>
  </si>
  <si>
    <t>E9.1</t>
  </si>
  <si>
    <t>E9.2</t>
  </si>
  <si>
    <t>E11.1</t>
  </si>
  <si>
    <t>E11.2</t>
  </si>
  <si>
    <t>E12.1</t>
  </si>
  <si>
    <t>E12.2</t>
  </si>
  <si>
    <t>B/ DN 50mm</t>
  </si>
  <si>
    <t>A/ DN 40mm</t>
  </si>
  <si>
    <t>A/ Fourniture et pose de câble non propagateur de feu type CR1</t>
  </si>
  <si>
    <t>B/ Fourniture et pose de câble C2 SYT1</t>
  </si>
  <si>
    <t>G8</t>
  </si>
  <si>
    <t>G9</t>
  </si>
  <si>
    <t>TERRE VÉGÉTALE Y/C  FUMIER</t>
  </si>
  <si>
    <t>TOTAL F- DETECTION D'INCENDIE</t>
  </si>
  <si>
    <t>TOTAL E-ELECTRECITE-LUSTRERIE /SONORISATION</t>
  </si>
  <si>
    <t>MARCHE EN MARBRE  ET CONTRE MARCHE EN ZELLIGE TRADITIONNELLE</t>
  </si>
  <si>
    <t>B-PI:0,40/0,70/16</t>
  </si>
  <si>
    <t>TOTAL E-ELECTRICITE LUSTRERIE/ SONORISATION</t>
  </si>
  <si>
    <t>TOTAL F-DETECTION D'INCENDIE</t>
  </si>
  <si>
    <t>F -SYSTEME DE SECURITE INCENDIE « ECS ET CMSI »</t>
  </si>
  <si>
    <t>ETANCHEITE BICOUCHE AUTOPROTEGEE</t>
  </si>
  <si>
    <t>E-ELECTRICITE LUSTRERIE/ SONORISATION</t>
  </si>
  <si>
    <t>- VIDÉO TÉLÉSURVEILLANCE</t>
  </si>
  <si>
    <t>ECRAN 3X2</t>
  </si>
  <si>
    <t>Centrale de détéction d'incendie</t>
  </si>
  <si>
    <t xml:space="preserve">CONSTRUCTION D’UN AMPHI DE 300 PLACES ET DES SALLES DE COURS </t>
  </si>
  <si>
    <t xml:space="preserve"> A L'ECOLE NORMALE SUPERIEUR DE MARTIL</t>
  </si>
  <si>
    <t>A- PI: 0,40/0,80/16</t>
  </si>
  <si>
    <t>G-PEINTURE-FAUX PLAFONDS</t>
  </si>
  <si>
    <t>H8</t>
  </si>
  <si>
    <t>TOTAL G-PEINTURE FAUX PLAFOND</t>
  </si>
  <si>
    <t>TOTAL H-AMENAGEMENT EXTERIEUR</t>
  </si>
  <si>
    <t>E14</t>
  </si>
  <si>
    <t xml:space="preserve">FAUX PLAFOND EN STAFF LISSE COURBE </t>
  </si>
  <si>
    <t xml:space="preserve">NICHE POUR SPOTE  </t>
  </si>
  <si>
    <t>SIEGE AVEC ECRITOIRE</t>
  </si>
  <si>
    <t>TRAVERSEES DE MAÇONNERIE OU BETON EN FONDATION</t>
  </si>
  <si>
    <t xml:space="preserve">Appel d'Offres 09/2017 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</si>
</sst>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&quot;    x&quot;"/>
    <numFmt numFmtId="165" formatCode="0&quot;   =&quot;"/>
    <numFmt numFmtId="166" formatCode="_(&quot;$&quot;* #,##0.00_);_(&quot;$&quot;* \(#,##0.00\);_(&quot;$&quot;* &quot;-&quot;??_);_(@_)"/>
    <numFmt numFmtId="167" formatCode="_-* #,##0\ _€_-;\-* #,##0\ _€_-;_-* &quot;-&quot;??\ _€_-;_-@_-"/>
  </numFmts>
  <fonts count="43">
    <font>
      <sz val="10"/>
      <name val="Arial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Courier"/>
      <family val="3"/>
    </font>
    <font>
      <b/>
      <u/>
      <sz val="12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rgb="FF0000FF"/>
      <name val="Arial Narrow"/>
      <family val="2"/>
    </font>
    <font>
      <b/>
      <sz val="14"/>
      <color rgb="FF0000FF"/>
      <name val="Arial Narrow"/>
      <family val="2"/>
    </font>
    <font>
      <b/>
      <u/>
      <sz val="12"/>
      <color rgb="FF0000FF"/>
      <name val="Arial Narrow"/>
      <family val="2"/>
    </font>
    <font>
      <sz val="12"/>
      <color theme="1" tint="0.14996795556505021"/>
      <name val="Arial Narrow"/>
      <family val="2"/>
    </font>
    <font>
      <b/>
      <sz val="12"/>
      <color theme="1" tint="0.14996795556505021"/>
      <name val="Arial Narrow"/>
      <family val="2"/>
    </font>
    <font>
      <sz val="11"/>
      <color theme="1" tint="0.14996795556505021"/>
      <name val="Arial Narrow"/>
      <family val="2"/>
    </font>
    <font>
      <b/>
      <sz val="12"/>
      <color rgb="FF000000"/>
      <name val="Arial Narrow"/>
      <family val="2"/>
    </font>
    <font>
      <b/>
      <sz val="12"/>
      <color rgb="FFC00000"/>
      <name val="Arial Narrow"/>
      <family val="2"/>
    </font>
    <font>
      <sz val="12"/>
      <color rgb="FF0000FF"/>
      <name val="Arial Narrow"/>
      <family val="2"/>
    </font>
    <font>
      <sz val="12"/>
      <color rgb="FFC00000"/>
      <name val="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FF"/>
      </top>
      <bottom style="thin">
        <color rgb="FF0000FF"/>
      </bottom>
      <diagonal/>
    </border>
    <border>
      <left style="medium">
        <color indexed="64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indexed="64"/>
      </bottom>
      <diagonal/>
    </border>
    <border>
      <left style="thick">
        <color rgb="FF0000FF"/>
      </left>
      <right/>
      <top style="medium">
        <color indexed="64"/>
      </top>
      <bottom style="thin">
        <color rgb="FF0000FF"/>
      </bottom>
      <diagonal/>
    </border>
    <border>
      <left/>
      <right style="thick">
        <color rgb="FF0000FF"/>
      </right>
      <top style="medium">
        <color indexed="64"/>
      </top>
      <bottom style="thin">
        <color rgb="FF0000FF"/>
      </bottom>
      <diagonal/>
    </border>
    <border>
      <left style="thick">
        <color rgb="FF0000FF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 style="thin">
        <color rgb="FF0000FF"/>
      </right>
      <top style="thin">
        <color rgb="FF0000FF"/>
      </top>
      <bottom style="medium">
        <color indexed="64"/>
      </bottom>
      <diagonal/>
    </border>
    <border>
      <left style="thin">
        <color rgb="FF0000FF"/>
      </left>
      <right style="thick">
        <color rgb="FF0000FF"/>
      </right>
      <top style="thin">
        <color rgb="FF0000FF"/>
      </top>
      <bottom style="medium">
        <color indexed="64"/>
      </bottom>
      <diagonal/>
    </border>
    <border>
      <left style="thick">
        <color rgb="FF0000FF"/>
      </left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22" fillId="21" borderId="3" applyNumberFormat="0" applyFont="0" applyAlignment="0" applyProtection="0"/>
    <xf numFmtId="164" fontId="23" fillId="0" borderId="0"/>
    <xf numFmtId="165" fontId="23" fillId="0" borderId="0"/>
    <xf numFmtId="0" fontId="10" fillId="7" borderId="1" applyNumberFormat="0" applyAlignment="0" applyProtection="0"/>
    <xf numFmtId="44" fontId="22" fillId="0" borderId="0" applyFont="0" applyFill="0" applyBorder="0" applyAlignment="0" applyProtection="0"/>
    <xf numFmtId="0" fontId="11" fillId="3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22" borderId="0" applyNumberFormat="0" applyBorder="0" applyAlignment="0" applyProtection="0"/>
    <xf numFmtId="0" fontId="28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4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166" fontId="22" fillId="0" borderId="0" applyFont="0" applyFill="0" applyBorder="0" applyAlignment="0" applyProtection="0"/>
    <xf numFmtId="0" fontId="4" fillId="21" borderId="3" applyNumberFormat="0" applyFont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6" fontId="4" fillId="0" borderId="0" applyFont="0" applyFill="0" applyBorder="0" applyAlignment="0" applyProtection="0"/>
    <xf numFmtId="0" fontId="2" fillId="0" borderId="0"/>
    <xf numFmtId="0" fontId="4" fillId="0" borderId="0"/>
  </cellStyleXfs>
  <cellXfs count="154">
    <xf numFmtId="0" fontId="0" fillId="0" borderId="0" xfId="0"/>
    <xf numFmtId="0" fontId="0" fillId="0" borderId="0" xfId="0"/>
    <xf numFmtId="0" fontId="25" fillId="24" borderId="0" xfId="0" applyFont="1" applyFill="1" applyAlignment="1">
      <alignment horizontal="center"/>
    </xf>
    <xf numFmtId="0" fontId="26" fillId="0" borderId="0" xfId="0" applyFont="1" applyFill="1" applyBorder="1"/>
    <xf numFmtId="0" fontId="26" fillId="24" borderId="0" xfId="0" applyFont="1" applyFill="1"/>
    <xf numFmtId="167" fontId="26" fillId="24" borderId="0" xfId="0" applyNumberFormat="1" applyFont="1" applyFill="1" applyAlignment="1">
      <alignment horizontal="center"/>
    </xf>
    <xf numFmtId="0" fontId="34" fillId="0" borderId="41" xfId="0" applyFont="1" applyBorder="1" applyAlignment="1">
      <alignment horizontal="center" vertical="center"/>
    </xf>
    <xf numFmtId="43" fontId="26" fillId="0" borderId="28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/>
    <xf numFmtId="0" fontId="30" fillId="0" borderId="0" xfId="0" applyFont="1" applyFill="1" applyBorder="1"/>
    <xf numFmtId="43" fontId="26" fillId="0" borderId="30" xfId="0" applyNumberFormat="1" applyFont="1" applyFill="1" applyBorder="1" applyAlignment="1">
      <alignment horizontal="center" vertical="center" wrapText="1"/>
    </xf>
    <xf numFmtId="0" fontId="35" fillId="0" borderId="30" xfId="0" applyFont="1" applyFill="1" applyBorder="1" applyAlignment="1">
      <alignment horizontal="left" vertical="center" wrapText="1"/>
    </xf>
    <xf numFmtId="0" fontId="32" fillId="25" borderId="30" xfId="0" applyFont="1" applyFill="1" applyBorder="1" applyAlignment="1">
      <alignment horizontal="left" vertical="center" wrapText="1"/>
    </xf>
    <xf numFmtId="0" fontId="25" fillId="0" borderId="0" xfId="0" applyFont="1" applyBorder="1"/>
    <xf numFmtId="0" fontId="32" fillId="25" borderId="28" xfId="0" applyFont="1" applyFill="1" applyBorder="1" applyAlignment="1">
      <alignment horizontal="left" vertical="center" wrapText="1"/>
    </xf>
    <xf numFmtId="167" fontId="29" fillId="0" borderId="19" xfId="0" applyNumberFormat="1" applyFont="1" applyFill="1" applyBorder="1" applyAlignment="1">
      <alignment horizontal="right" vertical="center"/>
    </xf>
    <xf numFmtId="167" fontId="29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25" fillId="0" borderId="12" xfId="0" applyFont="1" applyBorder="1"/>
    <xf numFmtId="0" fontId="25" fillId="0" borderId="0" xfId="0" applyFont="1"/>
    <xf numFmtId="0" fontId="38" fillId="0" borderId="0" xfId="0" applyFont="1"/>
    <xf numFmtId="0" fontId="24" fillId="27" borderId="0" xfId="0" applyFont="1" applyFill="1" applyAlignment="1">
      <alignment horizontal="center"/>
    </xf>
    <xf numFmtId="0" fontId="34" fillId="0" borderId="30" xfId="0" applyFont="1" applyFill="1" applyBorder="1" applyAlignment="1">
      <alignment horizontal="center" vertical="center"/>
    </xf>
    <xf numFmtId="0" fontId="34" fillId="0" borderId="25" xfId="0" applyFont="1" applyFill="1" applyBorder="1" applyAlignment="1">
      <alignment horizontal="center" vertical="center"/>
    </xf>
    <xf numFmtId="0" fontId="26" fillId="0" borderId="29" xfId="0" applyNumberFormat="1" applyFont="1" applyFill="1" applyBorder="1" applyAlignment="1">
      <alignment horizontal="center"/>
    </xf>
    <xf numFmtId="0" fontId="33" fillId="0" borderId="30" xfId="0" applyFont="1" applyFill="1" applyBorder="1" applyAlignment="1">
      <alignment horizontal="left" vertical="center" wrapText="1"/>
    </xf>
    <xf numFmtId="167" fontId="30" fillId="0" borderId="13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top"/>
    </xf>
    <xf numFmtId="0" fontId="34" fillId="0" borderId="30" xfId="0" applyFont="1" applyFill="1" applyBorder="1" applyAlignment="1">
      <alignment horizontal="center"/>
    </xf>
    <xf numFmtId="167" fontId="26" fillId="0" borderId="30" xfId="0" applyNumberFormat="1" applyFont="1" applyFill="1" applyBorder="1" applyAlignment="1">
      <alignment horizontal="center" wrapText="1"/>
    </xf>
    <xf numFmtId="43" fontId="26" fillId="0" borderId="30" xfId="0" applyNumberFormat="1" applyFont="1" applyFill="1" applyBorder="1" applyAlignment="1">
      <alignment horizontal="center" wrapText="1"/>
    </xf>
    <xf numFmtId="167" fontId="26" fillId="0" borderId="13" xfId="0" applyNumberFormat="1" applyFont="1" applyFill="1" applyBorder="1" applyAlignment="1">
      <alignment horizontal="center" vertical="center" wrapText="1"/>
    </xf>
    <xf numFmtId="43" fontId="26" fillId="0" borderId="13" xfId="0" applyNumberFormat="1" applyFont="1" applyFill="1" applyBorder="1" applyAlignment="1">
      <alignment horizontal="center" vertical="center" wrapText="1"/>
    </xf>
    <xf numFmtId="167" fontId="26" fillId="0" borderId="13" xfId="0" applyNumberFormat="1" applyFont="1" applyFill="1" applyBorder="1" applyAlignment="1">
      <alignment horizontal="center" wrapText="1"/>
    </xf>
    <xf numFmtId="43" fontId="26" fillId="0" borderId="13" xfId="0" applyNumberFormat="1" applyFont="1" applyFill="1" applyBorder="1" applyAlignment="1">
      <alignment horizontal="center" wrapText="1"/>
    </xf>
    <xf numFmtId="167" fontId="29" fillId="0" borderId="13" xfId="0" applyNumberFormat="1" applyFont="1" applyFill="1" applyBorder="1" applyAlignment="1">
      <alignment horizontal="center" vertical="center" wrapText="1"/>
    </xf>
    <xf numFmtId="43" fontId="29" fillId="0" borderId="13" xfId="0" applyNumberFormat="1" applyFont="1" applyFill="1" applyBorder="1" applyAlignment="1">
      <alignment horizontal="center" vertical="center" wrapText="1"/>
    </xf>
    <xf numFmtId="0" fontId="33" fillId="0" borderId="34" xfId="0" applyFont="1" applyFill="1" applyBorder="1" applyAlignment="1">
      <alignment horizontal="left" vertical="center" wrapText="1"/>
    </xf>
    <xf numFmtId="0" fontId="34" fillId="0" borderId="34" xfId="0" applyFont="1" applyFill="1" applyBorder="1" applyAlignment="1">
      <alignment horizontal="center" vertical="center"/>
    </xf>
    <xf numFmtId="167" fontId="29" fillId="0" borderId="36" xfId="0" applyNumberFormat="1" applyFont="1" applyFill="1" applyBorder="1" applyAlignment="1">
      <alignment horizontal="center" vertical="center" wrapText="1"/>
    </xf>
    <xf numFmtId="43" fontId="29" fillId="0" borderId="36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left" vertical="center" wrapText="1"/>
    </xf>
    <xf numFmtId="0" fontId="34" fillId="0" borderId="19" xfId="0" applyFont="1" applyFill="1" applyBorder="1" applyAlignment="1">
      <alignment horizontal="center" vertical="center"/>
    </xf>
    <xf numFmtId="167" fontId="30" fillId="0" borderId="19" xfId="0" applyNumberFormat="1" applyFont="1" applyFill="1" applyBorder="1" applyAlignment="1">
      <alignment horizontal="center" vertical="center" wrapText="1"/>
    </xf>
    <xf numFmtId="43" fontId="29" fillId="0" borderId="19" xfId="0" applyNumberFormat="1" applyFont="1" applyFill="1" applyBorder="1" applyAlignment="1">
      <alignment horizontal="center" vertical="center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167" fontId="29" fillId="0" borderId="33" xfId="0" applyNumberFormat="1" applyFont="1" applyFill="1" applyBorder="1" applyAlignment="1">
      <alignment horizontal="center" vertical="center" wrapText="1"/>
    </xf>
    <xf numFmtId="43" fontId="29" fillId="0" borderId="33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29" fillId="0" borderId="13" xfId="0" applyNumberFormat="1" applyFont="1" applyFill="1" applyBorder="1" applyAlignment="1">
      <alignment horizontal="center" wrapText="1"/>
    </xf>
    <xf numFmtId="43" fontId="29" fillId="0" borderId="13" xfId="0" applyNumberFormat="1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/>
    </xf>
    <xf numFmtId="43" fontId="29" fillId="0" borderId="30" xfId="0" applyNumberFormat="1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horizontal="center" vertical="center"/>
    </xf>
    <xf numFmtId="167" fontId="29" fillId="0" borderId="22" xfId="0" applyNumberFormat="1" applyFont="1" applyFill="1" applyBorder="1" applyAlignment="1">
      <alignment horizontal="center" vertical="center" wrapText="1"/>
    </xf>
    <xf numFmtId="43" fontId="29" fillId="0" borderId="26" xfId="0" applyNumberFormat="1" applyFont="1" applyFill="1" applyBorder="1" applyAlignment="1">
      <alignment horizontal="center" vertical="center" wrapText="1"/>
    </xf>
    <xf numFmtId="167" fontId="26" fillId="0" borderId="26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 wrapText="1"/>
    </xf>
    <xf numFmtId="43" fontId="29" fillId="0" borderId="0" xfId="0" applyNumberFormat="1" applyFont="1" applyFill="1" applyBorder="1" applyAlignment="1">
      <alignment horizontal="center" vertical="center" wrapText="1"/>
    </xf>
    <xf numFmtId="167" fontId="26" fillId="0" borderId="15" xfId="0" applyNumberFormat="1" applyFont="1" applyFill="1" applyBorder="1" applyAlignment="1">
      <alignment horizontal="center" vertical="center" wrapText="1"/>
    </xf>
    <xf numFmtId="167" fontId="30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43" fontId="38" fillId="0" borderId="0" xfId="0" applyNumberFormat="1" applyFont="1" applyFill="1" applyBorder="1" applyAlignment="1">
      <alignment vertical="center" wrapText="1"/>
    </xf>
    <xf numFmtId="167" fontId="37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indent="1"/>
    </xf>
    <xf numFmtId="0" fontId="39" fillId="0" borderId="0" xfId="0" applyFont="1" applyFill="1" applyBorder="1" applyAlignment="1">
      <alignment horizontal="left" vertical="center" indent="1"/>
    </xf>
    <xf numFmtId="0" fontId="38" fillId="0" borderId="0" xfId="0" applyFont="1" applyFill="1" applyBorder="1" applyAlignment="1">
      <alignment horizontal="left" vertical="center" indent="1"/>
    </xf>
    <xf numFmtId="0" fontId="25" fillId="24" borderId="0" xfId="0" applyFont="1" applyFill="1" applyAlignment="1">
      <alignment wrapText="1"/>
    </xf>
    <xf numFmtId="0" fontId="25" fillId="0" borderId="30" xfId="0" applyFont="1" applyBorder="1"/>
    <xf numFmtId="0" fontId="27" fillId="0" borderId="26" xfId="0" applyFont="1" applyBorder="1"/>
    <xf numFmtId="0" fontId="41" fillId="0" borderId="35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center" vertical="center"/>
    </xf>
    <xf numFmtId="0" fontId="1" fillId="0" borderId="10" xfId="0" applyFont="1" applyBorder="1"/>
    <xf numFmtId="0" fontId="26" fillId="0" borderId="10" xfId="0" applyFont="1" applyFill="1" applyBorder="1"/>
    <xf numFmtId="0" fontId="0" fillId="0" borderId="10" xfId="0" applyBorder="1"/>
    <xf numFmtId="0" fontId="34" fillId="0" borderId="11" xfId="0" applyFont="1" applyFill="1" applyBorder="1" applyAlignment="1">
      <alignment horizontal="center" vertical="center"/>
    </xf>
    <xf numFmtId="0" fontId="41" fillId="0" borderId="11" xfId="0" applyFont="1" applyFill="1" applyBorder="1" applyAlignment="1">
      <alignment horizontal="left" vertical="center"/>
    </xf>
    <xf numFmtId="0" fontId="40" fillId="0" borderId="11" xfId="0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0" fillId="0" borderId="34" xfId="0" applyFont="1" applyFill="1" applyBorder="1" applyAlignment="1">
      <alignment horizontal="center" vertical="center"/>
    </xf>
    <xf numFmtId="0" fontId="40" fillId="0" borderId="30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horizontal="center" vertical="center"/>
    </xf>
    <xf numFmtId="43" fontId="29" fillId="0" borderId="40" xfId="0" applyNumberFormat="1" applyFont="1" applyFill="1" applyBorder="1" applyAlignment="1">
      <alignment horizontal="center" vertical="center" wrapText="1"/>
    </xf>
    <xf numFmtId="167" fontId="29" fillId="0" borderId="30" xfId="0" applyNumberFormat="1" applyFont="1" applyFill="1" applyBorder="1" applyAlignment="1">
      <alignment horizontal="center" vertical="center" wrapText="1"/>
    </xf>
    <xf numFmtId="167" fontId="29" fillId="0" borderId="26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wrapText="1"/>
    </xf>
    <xf numFmtId="167" fontId="29" fillId="0" borderId="34" xfId="0" applyNumberFormat="1" applyFont="1" applyFill="1" applyBorder="1" applyAlignment="1">
      <alignment horizontal="center" vertical="center" wrapText="1"/>
    </xf>
    <xf numFmtId="43" fontId="29" fillId="0" borderId="39" xfId="0" applyNumberFormat="1" applyFont="1" applyFill="1" applyBorder="1" applyAlignment="1">
      <alignment horizontal="center" vertical="center" wrapText="1"/>
    </xf>
    <xf numFmtId="167" fontId="30" fillId="0" borderId="28" xfId="0" applyNumberFormat="1" applyFont="1" applyFill="1" applyBorder="1" applyAlignment="1">
      <alignment horizontal="center" vertical="center" wrapText="1"/>
    </xf>
    <xf numFmtId="167" fontId="29" fillId="0" borderId="28" xfId="0" applyNumberFormat="1" applyFont="1" applyFill="1" applyBorder="1" applyAlignment="1">
      <alignment horizontal="center" vertical="center" wrapText="1"/>
    </xf>
    <xf numFmtId="43" fontId="29" fillId="0" borderId="21" xfId="0" applyNumberFormat="1" applyFont="1" applyFill="1" applyBorder="1" applyAlignment="1">
      <alignment horizontal="center" vertical="center" wrapText="1"/>
    </xf>
    <xf numFmtId="167" fontId="34" fillId="0" borderId="10" xfId="0" applyNumberFormat="1" applyFont="1" applyFill="1" applyBorder="1" applyAlignment="1">
      <alignment vertical="center"/>
    </xf>
    <xf numFmtId="167" fontId="26" fillId="0" borderId="12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wrapText="1"/>
    </xf>
    <xf numFmtId="167" fontId="25" fillId="0" borderId="34" xfId="0" applyNumberFormat="1" applyFont="1" applyFill="1" applyBorder="1" applyAlignment="1">
      <alignment horizontal="center" vertical="center" wrapText="1"/>
    </xf>
    <xf numFmtId="167" fontId="25" fillId="0" borderId="28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167" fontId="29" fillId="27" borderId="13" xfId="0" applyNumberFormat="1" applyFont="1" applyFill="1" applyBorder="1" applyAlignment="1">
      <alignment horizontal="center" vertical="center" wrapText="1"/>
    </xf>
    <xf numFmtId="43" fontId="29" fillId="27" borderId="13" xfId="0" applyNumberFormat="1" applyFont="1" applyFill="1" applyBorder="1" applyAlignment="1">
      <alignment horizontal="center" vertical="center" wrapText="1"/>
    </xf>
    <xf numFmtId="0" fontId="34" fillId="27" borderId="25" xfId="0" applyFont="1" applyFill="1" applyBorder="1" applyAlignment="1">
      <alignment horizontal="center" vertical="center"/>
    </xf>
    <xf numFmtId="0" fontId="33" fillId="27" borderId="30" xfId="0" applyFont="1" applyFill="1" applyBorder="1" applyAlignment="1">
      <alignment horizontal="left" vertical="center" wrapText="1"/>
    </xf>
    <xf numFmtId="0" fontId="26" fillId="27" borderId="30" xfId="0" applyFont="1" applyFill="1" applyBorder="1" applyAlignment="1">
      <alignment horizontal="left" vertical="center" wrapText="1"/>
    </xf>
    <xf numFmtId="0" fontId="30" fillId="25" borderId="42" xfId="0" applyNumberFormat="1" applyFont="1" applyFill="1" applyBorder="1" applyAlignment="1">
      <alignment horizontal="left" vertical="top" wrapText="1"/>
    </xf>
    <xf numFmtId="43" fontId="29" fillId="0" borderId="17" xfId="0" applyNumberFormat="1" applyFont="1" applyFill="1" applyBorder="1" applyAlignment="1">
      <alignment horizontal="left" vertical="center" wrapText="1"/>
    </xf>
    <xf numFmtId="43" fontId="29" fillId="0" borderId="44" xfId="0" applyNumberFormat="1" applyFont="1" applyFill="1" applyBorder="1" applyAlignment="1">
      <alignment horizontal="left" vertical="center" wrapText="1"/>
    </xf>
    <xf numFmtId="43" fontId="29" fillId="0" borderId="16" xfId="0" applyNumberFormat="1" applyFont="1" applyFill="1" applyBorder="1" applyAlignment="1">
      <alignment horizontal="left" vertical="center" wrapText="1"/>
    </xf>
    <xf numFmtId="43" fontId="29" fillId="0" borderId="10" xfId="0" applyNumberFormat="1" applyFont="1" applyFill="1" applyBorder="1" applyAlignment="1">
      <alignment horizontal="left" vertical="center" wrapText="1"/>
    </xf>
    <xf numFmtId="43" fontId="42" fillId="0" borderId="45" xfId="0" applyNumberFormat="1" applyFont="1" applyFill="1" applyBorder="1" applyAlignment="1">
      <alignment horizontal="center" vertical="center" wrapText="1"/>
    </xf>
    <xf numFmtId="43" fontId="42" fillId="0" borderId="46" xfId="0" applyNumberFormat="1" applyFont="1" applyFill="1" applyBorder="1" applyAlignment="1">
      <alignment horizontal="center" vertical="center" wrapText="1"/>
    </xf>
    <xf numFmtId="43" fontId="42" fillId="0" borderId="47" xfId="0" applyNumberFormat="1" applyFont="1" applyFill="1" applyBorder="1" applyAlignment="1">
      <alignment horizontal="center" vertical="center" wrapText="1"/>
    </xf>
    <xf numFmtId="167" fontId="42" fillId="0" borderId="0" xfId="0" applyNumberFormat="1" applyFont="1" applyFill="1" applyBorder="1" applyAlignment="1">
      <alignment horizontal="right" vertical="center"/>
    </xf>
    <xf numFmtId="43" fontId="42" fillId="0" borderId="23" xfId="0" applyNumberFormat="1" applyFont="1" applyFill="1" applyBorder="1" applyAlignment="1">
      <alignment horizontal="center" vertical="center" wrapText="1"/>
    </xf>
    <xf numFmtId="43" fontId="42" fillId="0" borderId="43" xfId="0" applyNumberFormat="1" applyFont="1" applyFill="1" applyBorder="1" applyAlignment="1">
      <alignment horizontal="center" vertical="center" wrapText="1"/>
    </xf>
    <xf numFmtId="43" fontId="42" fillId="0" borderId="10" xfId="0" applyNumberFormat="1" applyFont="1" applyFill="1" applyBorder="1" applyAlignment="1">
      <alignment horizontal="left" vertical="center" wrapText="1"/>
    </xf>
    <xf numFmtId="43" fontId="31" fillId="0" borderId="24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0" fontId="26" fillId="0" borderId="27" xfId="0" applyNumberFormat="1" applyFont="1" applyFill="1" applyBorder="1" applyAlignment="1">
      <alignment horizontal="center"/>
    </xf>
    <xf numFmtId="167" fontId="26" fillId="28" borderId="51" xfId="0" applyNumberFormat="1" applyFont="1" applyFill="1" applyBorder="1" applyAlignment="1">
      <alignment horizontal="center" vertical="center" shrinkToFit="1"/>
    </xf>
    <xf numFmtId="167" fontId="26" fillId="28" borderId="52" xfId="0" applyNumberFormat="1" applyFont="1" applyFill="1" applyBorder="1" applyAlignment="1">
      <alignment horizontal="center" vertical="center" shrinkToFit="1"/>
    </xf>
    <xf numFmtId="0" fontId="40" fillId="0" borderId="11" xfId="0" applyFont="1" applyFill="1" applyBorder="1" applyAlignment="1">
      <alignment horizontal="left" vertical="center"/>
    </xf>
    <xf numFmtId="167" fontId="26" fillId="0" borderId="36" xfId="0" applyNumberFormat="1" applyFont="1" applyFill="1" applyBorder="1" applyAlignment="1">
      <alignment horizontal="center" vertical="center" wrapText="1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6" fillId="0" borderId="33" xfId="0" applyNumberFormat="1" applyFont="1" applyFill="1" applyBorder="1" applyAlignment="1">
      <alignment horizontal="center" vertical="center" wrapText="1"/>
    </xf>
    <xf numFmtId="167" fontId="26" fillId="0" borderId="34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5" fillId="0" borderId="26" xfId="0" applyNumberFormat="1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/>
    </xf>
    <xf numFmtId="167" fontId="29" fillId="0" borderId="19" xfId="0" applyNumberFormat="1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40" xfId="0" applyFont="1" applyFill="1" applyBorder="1" applyAlignment="1">
      <alignment horizontal="center" vertical="center"/>
    </xf>
    <xf numFmtId="167" fontId="24" fillId="28" borderId="50" xfId="0" applyNumberFormat="1" applyFont="1" applyFill="1" applyBorder="1" applyAlignment="1">
      <alignment horizontal="center" vertical="center" shrinkToFit="1"/>
    </xf>
    <xf numFmtId="167" fontId="24" fillId="28" borderId="53" xfId="0" applyNumberFormat="1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left" vertical="center"/>
    </xf>
    <xf numFmtId="0" fontId="26" fillId="26" borderId="37" xfId="0" applyFont="1" applyFill="1" applyBorder="1" applyAlignment="1">
      <alignment horizontal="center" vertical="center" wrapText="1"/>
    </xf>
    <xf numFmtId="0" fontId="26" fillId="26" borderId="38" xfId="0" applyFont="1" applyFill="1" applyBorder="1" applyAlignment="1">
      <alignment horizontal="center" vertical="center" wrapText="1"/>
    </xf>
    <xf numFmtId="0" fontId="26" fillId="26" borderId="32" xfId="0" applyFont="1" applyFill="1" applyBorder="1" applyAlignment="1">
      <alignment horizontal="center" vertical="center" wrapText="1" shrinkToFit="1"/>
    </xf>
    <xf numFmtId="0" fontId="26" fillId="26" borderId="31" xfId="0" applyFont="1" applyFill="1" applyBorder="1" applyAlignment="1">
      <alignment horizontal="center" vertical="center" wrapText="1" shrinkToFit="1"/>
    </xf>
    <xf numFmtId="0" fontId="26" fillId="26" borderId="32" xfId="0" applyFont="1" applyFill="1" applyBorder="1" applyAlignment="1">
      <alignment horizontal="center" vertical="center"/>
    </xf>
    <xf numFmtId="0" fontId="26" fillId="26" borderId="31" xfId="0" applyFont="1" applyFill="1" applyBorder="1" applyAlignment="1">
      <alignment horizontal="center" vertical="center"/>
    </xf>
    <xf numFmtId="167" fontId="26" fillId="26" borderId="17" xfId="0" applyNumberFormat="1" applyFont="1" applyFill="1" applyBorder="1" applyAlignment="1">
      <alignment horizontal="center" vertical="center" shrinkToFit="1"/>
    </xf>
    <xf numFmtId="167" fontId="26" fillId="26" borderId="16" xfId="0" applyNumberFormat="1" applyFont="1" applyFill="1" applyBorder="1" applyAlignment="1">
      <alignment horizontal="center" vertical="center" shrinkToFit="1"/>
    </xf>
    <xf numFmtId="167" fontId="26" fillId="28" borderId="48" xfId="0" applyNumberFormat="1" applyFont="1" applyFill="1" applyBorder="1" applyAlignment="1">
      <alignment horizontal="center" vertical="center" shrinkToFit="1"/>
    </xf>
    <xf numFmtId="167" fontId="26" fillId="28" borderId="49" xfId="0" applyNumberFormat="1" applyFont="1" applyFill="1" applyBorder="1" applyAlignment="1">
      <alignment horizontal="center" vertical="center" shrinkToFit="1"/>
    </xf>
    <xf numFmtId="0" fontId="37" fillId="0" borderId="0" xfId="0" applyFont="1" applyFill="1" applyBorder="1" applyAlignment="1">
      <alignment horizontal="left"/>
    </xf>
  </cellXfs>
  <cellStyles count="70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Commentaire 2 2" xfId="57"/>
    <cellStyle name="dimension" xfId="29"/>
    <cellStyle name="egale" xfId="30"/>
    <cellStyle name="Entrée 2" xfId="31"/>
    <cellStyle name="Euro" xfId="32"/>
    <cellStyle name="Euro 2" xfId="58"/>
    <cellStyle name="Insatisfaisant 2" xfId="33"/>
    <cellStyle name="Milliers 2" xfId="34"/>
    <cellStyle name="Milliers 2 2" xfId="35"/>
    <cellStyle name="Milliers 2 2 2" xfId="60"/>
    <cellStyle name="Milliers 2 3" xfId="36"/>
    <cellStyle name="Milliers 2 4" xfId="59"/>
    <cellStyle name="Milliers 2_SALLE OLYVALENTE (Enregistré automatiquement)" xfId="37"/>
    <cellStyle name="Milliers 3" xfId="38"/>
    <cellStyle name="Neutre 2" xfId="39"/>
    <cellStyle name="Normal" xfId="0" builtinId="0"/>
    <cellStyle name="Normal 2" xfId="40"/>
    <cellStyle name="Normal 2 2" xfId="41"/>
    <cellStyle name="Normal 2 2 2" xfId="42"/>
    <cellStyle name="Normal 2 2 2 2" xfId="63"/>
    <cellStyle name="Normal 2 2 3" xfId="62"/>
    <cellStyle name="Normal 2 2_situation estimatif geni civil fati" xfId="64"/>
    <cellStyle name="Normal 2 3" xfId="43"/>
    <cellStyle name="Normal 2 3 2" xfId="65"/>
    <cellStyle name="Normal 2 4" xfId="61"/>
    <cellStyle name="Normal 3" xfId="44"/>
    <cellStyle name="Normal 3 2" xfId="66"/>
    <cellStyle name="Normal 4" xfId="45"/>
    <cellStyle name="Normal 6 2" xfId="68"/>
    <cellStyle name="Normal 7" xfId="69"/>
    <cellStyle name="Satisfaisant 2" xfId="46"/>
    <cellStyle name="Sortie 2" xfId="47"/>
    <cellStyle name="Texte explicatif 2" xfId="48"/>
    <cellStyle name="Titre 2" xfId="49"/>
    <cellStyle name="Titre 1 2" xfId="50"/>
    <cellStyle name="Titre 2 2" xfId="51"/>
    <cellStyle name="Titre 3 2" xfId="52"/>
    <cellStyle name="Titre 4 2" xfId="53"/>
    <cellStyle name="Total 2" xfId="54"/>
    <cellStyle name="Vérification 2" xfId="55"/>
    <cellStyle name="Währung" xfId="56"/>
    <cellStyle name="Währung 2" xfId="67"/>
  </cellStyles>
  <dxfs count="0"/>
  <tableStyles count="0" defaultTableStyle="TableStyleMedium9" defaultPivotStyle="PivotStyleLight16"/>
  <colors>
    <mruColors>
      <color rgb="FF0000FF"/>
      <color rgb="FFDDDDDD"/>
      <color rgb="FF00FF00"/>
      <color rgb="FFCC00FF"/>
      <color rgb="FFC1FEAC"/>
      <color rgb="FF00FFCC"/>
      <color rgb="FF0DFF7A"/>
      <color rgb="FFC4FC68"/>
      <color rgb="FFEAEAE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uter/Desktop/ENES/ENES%20BORD%20et%20CP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RDEREAU"/>
      <sheetName val="C.P.S "/>
      <sheetName val="METRE "/>
      <sheetName val="P.D"/>
      <sheetName val="BAF"/>
      <sheetName val="B.A.E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Feuil17"/>
      <sheetName val="Feuil18"/>
      <sheetName val="Feuil19"/>
      <sheetName val="Feuil20"/>
      <sheetName val="Feuil21"/>
      <sheetName val="Feuil22"/>
      <sheetName val="Feuil23"/>
      <sheetName val="Feuil24"/>
      <sheetName val="Feuil25"/>
      <sheetName val="Feuil26"/>
      <sheetName val="Feuil27"/>
      <sheetName val="Feuil28"/>
      <sheetName val="Feuil29"/>
      <sheetName val="Feuil30"/>
      <sheetName val="Feuil31"/>
      <sheetName val="Feuil32"/>
      <sheetName val="Feuil33"/>
      <sheetName val="Feuil34"/>
      <sheetName val="Feuil35"/>
      <sheetName val="Feuil36"/>
      <sheetName val="Feuil37"/>
      <sheetName val="Feuil38"/>
      <sheetName val="Feuil39"/>
      <sheetName val="Feuil40"/>
      <sheetName val="Feuil41"/>
      <sheetName val="Feuil42"/>
      <sheetName val="Feuil43"/>
      <sheetName val="Feuil44"/>
      <sheetName val="Feuil45"/>
      <sheetName val="Feuil46"/>
      <sheetName val="Feuil47"/>
      <sheetName val="Feuil48"/>
      <sheetName val="Feuil49"/>
      <sheetName val="Feuil50"/>
      <sheetName val="Feuil51"/>
      <sheetName val="Feuil52"/>
      <sheetName val="Feuil53"/>
      <sheetName val="Feuil54"/>
      <sheetName val="Feuil55"/>
      <sheetName val="Feuil56"/>
      <sheetName val="Feuil57"/>
      <sheetName val="Feuil58"/>
      <sheetName val="Feuil59"/>
      <sheetName val="Feuil60"/>
      <sheetName val="Feuil61"/>
      <sheetName val="METRE 2"/>
      <sheetName val="Feuil62"/>
      <sheetName val="Feuil63"/>
      <sheetName val="P.G"/>
      <sheetName val="PROG1"/>
      <sheetName val="PROG2"/>
      <sheetName val="Feuil1"/>
      <sheetName val="ATTA 2"/>
      <sheetName val="DP 1"/>
      <sheetName val="Rec dp"/>
      <sheetName val="P.G.D"/>
      <sheetName val="METRE 3"/>
      <sheetName val="METRE 4"/>
      <sheetName val="Rapport sur la compatibilité"/>
      <sheetName val="Rapport sur la compatibilité (1"/>
    </sheetNames>
    <sheetDataSet>
      <sheetData sheetId="0" refreshError="1"/>
      <sheetData sheetId="1" refreshError="1"/>
      <sheetData sheetId="2" refreshError="1">
        <row r="6">
          <cell r="C6" t="str">
            <v>I-TERRASSEMENT ET MACONNERIE EN  FONDATIONS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204"/>
  <sheetViews>
    <sheetView tabSelected="1" view="pageBreakPreview" zoomScaleSheetLayoutView="100" workbookViewId="0">
      <selection activeCell="C9" sqref="C9"/>
    </sheetView>
  </sheetViews>
  <sheetFormatPr baseColWidth="10" defaultRowHeight="15.75"/>
  <cols>
    <col min="1" max="1" width="0.85546875" style="13" customWidth="1"/>
    <col min="2" max="2" width="6.28515625" style="2" customWidth="1"/>
    <col min="3" max="3" width="69.42578125" style="74" customWidth="1"/>
    <col min="4" max="4" width="3.85546875" style="5" customWidth="1"/>
    <col min="5" max="5" width="9.140625" style="4" customWidth="1"/>
    <col min="6" max="6" width="10.5703125" style="8" customWidth="1"/>
    <col min="7" max="7" width="41.42578125" style="8" customWidth="1"/>
    <col min="8" max="8" width="16" style="9" customWidth="1"/>
    <col min="9" max="9" width="0.85546875" style="3" customWidth="1"/>
  </cols>
  <sheetData>
    <row r="1" spans="1:9" ht="51.75" customHeight="1">
      <c r="B1" s="21"/>
      <c r="C1" s="142" t="s">
        <v>87</v>
      </c>
      <c r="D1" s="142"/>
      <c r="E1" s="153" t="s">
        <v>313</v>
      </c>
      <c r="F1" s="153"/>
      <c r="G1" s="153"/>
      <c r="H1" s="153"/>
    </row>
    <row r="2" spans="1:9" s="1" customFormat="1" ht="18" customHeight="1" thickBot="1">
      <c r="A2" s="13"/>
      <c r="B2" s="21"/>
      <c r="C2" s="135" t="s">
        <v>325</v>
      </c>
      <c r="D2" s="104"/>
      <c r="E2" s="123" t="s">
        <v>314</v>
      </c>
      <c r="F2" s="123"/>
      <c r="G2" s="123"/>
      <c r="H2" s="123"/>
      <c r="I2" s="3"/>
    </row>
    <row r="3" spans="1:9" ht="16.5" thickTop="1">
      <c r="B3" s="143" t="s">
        <v>0</v>
      </c>
      <c r="C3" s="145" t="s">
        <v>3</v>
      </c>
      <c r="D3" s="147" t="s">
        <v>2</v>
      </c>
      <c r="E3" s="149" t="s">
        <v>6</v>
      </c>
      <c r="F3" s="151" t="s">
        <v>88</v>
      </c>
      <c r="G3" s="152"/>
      <c r="H3" s="140" t="s">
        <v>56</v>
      </c>
    </row>
    <row r="4" spans="1:9" ht="16.5" thickBot="1">
      <c r="B4" s="144"/>
      <c r="C4" s="146"/>
      <c r="D4" s="148"/>
      <c r="E4" s="150"/>
      <c r="F4" s="125" t="s">
        <v>89</v>
      </c>
      <c r="G4" s="126" t="s">
        <v>90</v>
      </c>
      <c r="H4" s="141"/>
    </row>
    <row r="5" spans="1:9" ht="16.5" thickTop="1">
      <c r="A5" s="17"/>
      <c r="B5" s="6"/>
      <c r="C5" s="110" t="s">
        <v>57</v>
      </c>
      <c r="D5" s="22"/>
      <c r="E5" s="124"/>
      <c r="F5" s="7"/>
      <c r="G5" s="7"/>
      <c r="H5" s="7"/>
    </row>
    <row r="6" spans="1:9">
      <c r="A6" s="17"/>
      <c r="B6" s="23"/>
      <c r="C6" s="109" t="str">
        <f>+'[1]METRE '!C6</f>
        <v>I-TERRASSEMENT ET MACONNERIE EN  FONDATIONS</v>
      </c>
      <c r="D6" s="22"/>
      <c r="E6" s="24"/>
      <c r="F6" s="10"/>
      <c r="G6" s="10"/>
      <c r="H6" s="10"/>
    </row>
    <row r="7" spans="1:9">
      <c r="A7" s="17"/>
      <c r="B7" s="23" t="s">
        <v>10</v>
      </c>
      <c r="C7" s="25" t="s">
        <v>100</v>
      </c>
      <c r="D7" s="22" t="s">
        <v>11</v>
      </c>
      <c r="E7" s="32">
        <v>1</v>
      </c>
      <c r="F7" s="27"/>
      <c r="G7" s="18"/>
      <c r="H7" s="100"/>
    </row>
    <row r="8" spans="1:9" ht="31.5">
      <c r="A8" s="17"/>
      <c r="B8" s="28" t="s">
        <v>12</v>
      </c>
      <c r="C8" s="25" t="s">
        <v>110</v>
      </c>
      <c r="D8" s="29" t="s">
        <v>4</v>
      </c>
      <c r="E8" s="34">
        <v>500</v>
      </c>
      <c r="F8" s="30"/>
      <c r="G8" s="31"/>
      <c r="H8" s="100"/>
    </row>
    <row r="9" spans="1:9">
      <c r="A9" s="17"/>
      <c r="B9" s="23" t="s">
        <v>13</v>
      </c>
      <c r="C9" s="25" t="s">
        <v>111</v>
      </c>
      <c r="D9" s="22" t="s">
        <v>4</v>
      </c>
      <c r="E9" s="32">
        <v>450</v>
      </c>
      <c r="F9" s="32"/>
      <c r="G9" s="33"/>
      <c r="H9" s="100"/>
    </row>
    <row r="10" spans="1:9">
      <c r="A10" s="17"/>
      <c r="B10" s="23" t="s">
        <v>14</v>
      </c>
      <c r="C10" s="25" t="s">
        <v>112</v>
      </c>
      <c r="D10" s="22" t="s">
        <v>4</v>
      </c>
      <c r="E10" s="32">
        <f>+E9+E8</f>
        <v>950</v>
      </c>
      <c r="F10" s="32"/>
      <c r="G10" s="33"/>
      <c r="H10" s="100"/>
    </row>
    <row r="11" spans="1:9">
      <c r="A11" s="17"/>
      <c r="B11" s="23" t="s">
        <v>15</v>
      </c>
      <c r="C11" s="25" t="s">
        <v>113</v>
      </c>
      <c r="D11" s="22" t="s">
        <v>4</v>
      </c>
      <c r="E11" s="32">
        <v>350</v>
      </c>
      <c r="F11" s="32"/>
      <c r="G11" s="33"/>
      <c r="H11" s="100"/>
    </row>
    <row r="12" spans="1:9">
      <c r="A12" s="17"/>
      <c r="B12" s="23" t="s">
        <v>16</v>
      </c>
      <c r="C12" s="25" t="s">
        <v>114</v>
      </c>
      <c r="D12" s="22" t="s">
        <v>4</v>
      </c>
      <c r="E12" s="32">
        <v>30</v>
      </c>
      <c r="F12" s="32"/>
      <c r="G12" s="33"/>
      <c r="H12" s="100"/>
    </row>
    <row r="13" spans="1:9">
      <c r="A13" s="17"/>
      <c r="B13" s="23" t="s">
        <v>17</v>
      </c>
      <c r="C13" s="25" t="s">
        <v>115</v>
      </c>
      <c r="D13" s="22" t="s">
        <v>4</v>
      </c>
      <c r="E13" s="32">
        <v>80</v>
      </c>
      <c r="F13" s="32"/>
      <c r="G13" s="33"/>
      <c r="H13" s="100"/>
    </row>
    <row r="14" spans="1:9">
      <c r="A14" s="17"/>
      <c r="B14" s="23" t="s">
        <v>18</v>
      </c>
      <c r="C14" s="25" t="s">
        <v>116</v>
      </c>
      <c r="D14" s="22" t="s">
        <v>4</v>
      </c>
      <c r="E14" s="32">
        <v>20</v>
      </c>
      <c r="F14" s="32"/>
      <c r="G14" s="33"/>
      <c r="H14" s="100"/>
    </row>
    <row r="15" spans="1:9">
      <c r="A15" s="17"/>
      <c r="B15" s="23" t="s">
        <v>19</v>
      </c>
      <c r="C15" s="25" t="s">
        <v>324</v>
      </c>
      <c r="D15" s="22" t="s">
        <v>2</v>
      </c>
      <c r="E15" s="32">
        <v>1</v>
      </c>
      <c r="F15" s="32"/>
      <c r="G15" s="33"/>
      <c r="H15" s="100"/>
    </row>
    <row r="16" spans="1:9" ht="31.5">
      <c r="A16" s="17"/>
      <c r="B16" s="28" t="s">
        <v>20</v>
      </c>
      <c r="C16" s="25" t="s">
        <v>123</v>
      </c>
      <c r="D16" s="29" t="s">
        <v>5</v>
      </c>
      <c r="E16" s="34">
        <v>523</v>
      </c>
      <c r="F16" s="34"/>
      <c r="G16" s="35"/>
      <c r="H16" s="100"/>
    </row>
    <row r="17" spans="1:9">
      <c r="A17" s="17"/>
      <c r="B17" s="23" t="s">
        <v>23</v>
      </c>
      <c r="C17" s="25" t="s">
        <v>118</v>
      </c>
      <c r="D17" s="22" t="s">
        <v>5</v>
      </c>
      <c r="E17" s="32">
        <v>523</v>
      </c>
      <c r="F17" s="32"/>
      <c r="G17" s="33"/>
      <c r="H17" s="100"/>
    </row>
    <row r="18" spans="1:9">
      <c r="A18" s="17"/>
      <c r="B18" s="23" t="s">
        <v>24</v>
      </c>
      <c r="C18" s="25" t="s">
        <v>119</v>
      </c>
      <c r="D18" s="22" t="s">
        <v>4</v>
      </c>
      <c r="E18" s="32">
        <v>185</v>
      </c>
      <c r="F18" s="32"/>
      <c r="G18" s="33"/>
      <c r="H18" s="100"/>
    </row>
    <row r="19" spans="1:9">
      <c r="A19" s="17"/>
      <c r="B19" s="23" t="s">
        <v>25</v>
      </c>
      <c r="C19" s="25" t="s">
        <v>120</v>
      </c>
      <c r="D19" s="22" t="s">
        <v>1</v>
      </c>
      <c r="E19" s="32">
        <v>18000</v>
      </c>
      <c r="F19" s="32"/>
      <c r="G19" s="33"/>
      <c r="H19" s="100"/>
    </row>
    <row r="20" spans="1:9">
      <c r="A20" s="17"/>
      <c r="B20" s="23" t="s">
        <v>28</v>
      </c>
      <c r="C20" s="25" t="s">
        <v>121</v>
      </c>
      <c r="D20" s="22" t="s">
        <v>7</v>
      </c>
      <c r="E20" s="32">
        <v>30</v>
      </c>
      <c r="F20" s="32"/>
      <c r="G20" s="33"/>
      <c r="H20" s="100"/>
    </row>
    <row r="21" spans="1:9">
      <c r="A21" s="17"/>
      <c r="B21" s="23" t="s">
        <v>26</v>
      </c>
      <c r="C21" s="25" t="s">
        <v>122</v>
      </c>
      <c r="D21" s="22" t="s">
        <v>7</v>
      </c>
      <c r="E21" s="32">
        <v>15</v>
      </c>
      <c r="F21" s="32"/>
      <c r="G21" s="33"/>
      <c r="H21" s="100"/>
    </row>
    <row r="22" spans="1:9">
      <c r="A22" s="17"/>
      <c r="B22" s="23" t="s">
        <v>27</v>
      </c>
      <c r="C22" s="25" t="s">
        <v>124</v>
      </c>
      <c r="D22" s="22" t="s">
        <v>2</v>
      </c>
      <c r="E22" s="32">
        <v>6</v>
      </c>
      <c r="F22" s="32"/>
      <c r="G22" s="33"/>
      <c r="H22" s="100"/>
    </row>
    <row r="23" spans="1:9">
      <c r="A23" s="17"/>
      <c r="B23" s="23" t="s">
        <v>29</v>
      </c>
      <c r="C23" s="25" t="s">
        <v>125</v>
      </c>
      <c r="D23" s="22" t="s">
        <v>2</v>
      </c>
      <c r="E23" s="32">
        <v>6</v>
      </c>
      <c r="F23" s="32"/>
      <c r="G23" s="33"/>
      <c r="H23" s="100"/>
    </row>
    <row r="24" spans="1:9">
      <c r="A24" s="17"/>
      <c r="B24" s="23" t="s">
        <v>30</v>
      </c>
      <c r="C24" s="25" t="s">
        <v>126</v>
      </c>
      <c r="D24" s="22" t="s">
        <v>7</v>
      </c>
      <c r="E24" s="32">
        <v>20</v>
      </c>
      <c r="F24" s="32"/>
      <c r="G24" s="33"/>
      <c r="H24" s="100"/>
    </row>
    <row r="25" spans="1:9">
      <c r="A25" s="17"/>
      <c r="B25" s="23"/>
      <c r="C25" s="109" t="s">
        <v>22</v>
      </c>
      <c r="D25" s="22"/>
      <c r="E25" s="32"/>
      <c r="F25" s="32"/>
      <c r="G25" s="33"/>
      <c r="H25" s="100"/>
    </row>
    <row r="26" spans="1:9">
      <c r="A26" s="17"/>
      <c r="B26" s="23" t="s">
        <v>39</v>
      </c>
      <c r="C26" s="25" t="s">
        <v>127</v>
      </c>
      <c r="D26" s="22" t="s">
        <v>4</v>
      </c>
      <c r="E26" s="32">
        <v>145</v>
      </c>
      <c r="F26" s="32"/>
      <c r="G26" s="33"/>
      <c r="H26" s="100"/>
    </row>
    <row r="27" spans="1:9">
      <c r="A27" s="17"/>
      <c r="B27" s="23" t="s">
        <v>31</v>
      </c>
      <c r="C27" s="25" t="s">
        <v>128</v>
      </c>
      <c r="D27" s="22"/>
      <c r="E27" s="32"/>
      <c r="F27" s="32"/>
      <c r="G27" s="33"/>
      <c r="H27" s="100"/>
    </row>
    <row r="28" spans="1:9">
      <c r="A28" s="17"/>
      <c r="B28" s="23"/>
      <c r="C28" s="25" t="s">
        <v>207</v>
      </c>
      <c r="D28" s="22" t="s">
        <v>5</v>
      </c>
      <c r="E28" s="32">
        <v>490</v>
      </c>
      <c r="F28" s="32"/>
      <c r="G28" s="33"/>
      <c r="H28" s="100"/>
    </row>
    <row r="29" spans="1:9">
      <c r="A29" s="17"/>
      <c r="B29" s="23"/>
      <c r="C29" s="25" t="s">
        <v>208</v>
      </c>
      <c r="D29" s="22" t="s">
        <v>5</v>
      </c>
      <c r="E29" s="32">
        <v>450</v>
      </c>
      <c r="F29" s="32"/>
      <c r="G29" s="33"/>
      <c r="H29" s="100"/>
    </row>
    <row r="30" spans="1:9">
      <c r="A30" s="17"/>
      <c r="B30" s="23" t="s">
        <v>32</v>
      </c>
      <c r="C30" s="25" t="s">
        <v>129</v>
      </c>
      <c r="D30" s="22" t="s">
        <v>1</v>
      </c>
      <c r="E30" s="32">
        <v>24000</v>
      </c>
      <c r="F30" s="32"/>
      <c r="G30" s="33"/>
      <c r="H30" s="100"/>
    </row>
    <row r="31" spans="1:9">
      <c r="A31" s="17"/>
      <c r="B31" s="23" t="s">
        <v>58</v>
      </c>
      <c r="C31" s="25" t="s">
        <v>130</v>
      </c>
      <c r="D31" s="22"/>
      <c r="E31" s="32"/>
      <c r="F31" s="32"/>
      <c r="G31" s="33"/>
      <c r="H31" s="100"/>
    </row>
    <row r="32" spans="1:9" s="1" customFormat="1">
      <c r="A32" s="17"/>
      <c r="B32" s="23"/>
      <c r="C32" s="134" t="s">
        <v>315</v>
      </c>
      <c r="D32" s="22" t="s">
        <v>4</v>
      </c>
      <c r="E32" s="32">
        <v>26</v>
      </c>
      <c r="F32" s="32"/>
      <c r="G32" s="33"/>
      <c r="H32" s="100"/>
      <c r="I32" s="3"/>
    </row>
    <row r="33" spans="1:9" s="1" customFormat="1">
      <c r="A33" s="17"/>
      <c r="B33" s="23"/>
      <c r="C33" s="25" t="s">
        <v>304</v>
      </c>
      <c r="D33" s="22" t="s">
        <v>4</v>
      </c>
      <c r="E33" s="32">
        <v>23</v>
      </c>
      <c r="F33" s="32"/>
      <c r="G33" s="33"/>
      <c r="H33" s="100"/>
      <c r="I33" s="3"/>
    </row>
    <row r="34" spans="1:9">
      <c r="A34" s="17"/>
      <c r="B34" s="23" t="s">
        <v>59</v>
      </c>
      <c r="C34" s="25" t="s">
        <v>131</v>
      </c>
      <c r="D34" s="29" t="s">
        <v>11</v>
      </c>
      <c r="E34" s="34">
        <v>1</v>
      </c>
      <c r="F34" s="34"/>
      <c r="G34" s="35"/>
      <c r="H34" s="100"/>
    </row>
    <row r="35" spans="1:9">
      <c r="A35" s="17"/>
      <c r="B35" s="23" t="s">
        <v>60</v>
      </c>
      <c r="C35" s="25" t="s">
        <v>132</v>
      </c>
      <c r="D35" s="22" t="s">
        <v>5</v>
      </c>
      <c r="E35" s="32">
        <v>450</v>
      </c>
      <c r="F35" s="32"/>
      <c r="G35" s="33"/>
      <c r="H35" s="100"/>
    </row>
    <row r="36" spans="1:9">
      <c r="A36" s="17"/>
      <c r="B36" s="23"/>
      <c r="C36" s="109" t="s">
        <v>91</v>
      </c>
      <c r="D36" s="22"/>
      <c r="E36" s="32"/>
      <c r="F36" s="32"/>
      <c r="G36" s="33"/>
      <c r="H36" s="100"/>
    </row>
    <row r="37" spans="1:9">
      <c r="A37" s="17"/>
      <c r="B37" s="23" t="s">
        <v>82</v>
      </c>
      <c r="C37" s="25" t="s">
        <v>133</v>
      </c>
      <c r="D37" s="22" t="s">
        <v>5</v>
      </c>
      <c r="E37" s="32">
        <v>1300</v>
      </c>
      <c r="F37" s="32"/>
      <c r="G37" s="33"/>
      <c r="H37" s="100"/>
    </row>
    <row r="38" spans="1:9">
      <c r="A38" s="17"/>
      <c r="B38" s="23" t="s">
        <v>217</v>
      </c>
      <c r="C38" s="25" t="s">
        <v>134</v>
      </c>
      <c r="D38" s="22" t="s">
        <v>5</v>
      </c>
      <c r="E38" s="32">
        <v>165</v>
      </c>
      <c r="F38" s="32"/>
      <c r="G38" s="33"/>
      <c r="H38" s="100"/>
    </row>
    <row r="39" spans="1:9">
      <c r="A39" s="17"/>
      <c r="B39" s="23" t="s">
        <v>83</v>
      </c>
      <c r="C39" s="25" t="s">
        <v>135</v>
      </c>
      <c r="D39" s="22" t="s">
        <v>5</v>
      </c>
      <c r="E39" s="32">
        <v>20</v>
      </c>
      <c r="F39" s="32"/>
      <c r="G39" s="33"/>
      <c r="H39" s="100"/>
    </row>
    <row r="40" spans="1:9">
      <c r="A40" s="17"/>
      <c r="B40" s="23" t="s">
        <v>84</v>
      </c>
      <c r="C40" s="25" t="s">
        <v>138</v>
      </c>
      <c r="D40" s="22" t="s">
        <v>5</v>
      </c>
      <c r="E40" s="32">
        <v>1200</v>
      </c>
      <c r="F40" s="36"/>
      <c r="G40" s="37"/>
      <c r="H40" s="100"/>
    </row>
    <row r="41" spans="1:9">
      <c r="A41" s="17"/>
      <c r="B41" s="23" t="s">
        <v>85</v>
      </c>
      <c r="C41" s="25" t="s">
        <v>139</v>
      </c>
      <c r="D41" s="22" t="s">
        <v>5</v>
      </c>
      <c r="E41" s="32">
        <v>2200</v>
      </c>
      <c r="F41" s="36"/>
      <c r="G41" s="37"/>
      <c r="H41" s="100"/>
    </row>
    <row r="42" spans="1:9">
      <c r="A42" s="17"/>
      <c r="B42" s="23" t="s">
        <v>136</v>
      </c>
      <c r="C42" s="25" t="s">
        <v>140</v>
      </c>
      <c r="D42" s="22" t="s">
        <v>5</v>
      </c>
      <c r="E42" s="32">
        <v>10</v>
      </c>
      <c r="F42" s="36"/>
      <c r="G42" s="37"/>
      <c r="H42" s="100"/>
    </row>
    <row r="43" spans="1:9">
      <c r="A43" s="17"/>
      <c r="B43" s="23" t="s">
        <v>137</v>
      </c>
      <c r="C43" s="25" t="s">
        <v>141</v>
      </c>
      <c r="D43" s="22" t="s">
        <v>5</v>
      </c>
      <c r="E43" s="32">
        <v>10</v>
      </c>
      <c r="F43" s="36"/>
      <c r="G43" s="37"/>
      <c r="H43" s="100"/>
    </row>
    <row r="44" spans="1:9">
      <c r="A44" s="17"/>
      <c r="B44" s="23" t="s">
        <v>143</v>
      </c>
      <c r="C44" s="25" t="s">
        <v>142</v>
      </c>
      <c r="D44" s="22" t="s">
        <v>7</v>
      </c>
      <c r="E44" s="32">
        <v>145</v>
      </c>
      <c r="F44" s="36"/>
      <c r="G44" s="37"/>
      <c r="H44" s="100"/>
    </row>
    <row r="45" spans="1:9">
      <c r="A45" s="17"/>
      <c r="B45" s="23" t="s">
        <v>144</v>
      </c>
      <c r="C45" s="25" t="s">
        <v>146</v>
      </c>
      <c r="D45" s="22" t="s">
        <v>7</v>
      </c>
      <c r="E45" s="32">
        <v>60</v>
      </c>
      <c r="F45" s="36"/>
      <c r="G45" s="37"/>
      <c r="H45" s="100"/>
    </row>
    <row r="46" spans="1:9">
      <c r="A46" s="17"/>
      <c r="B46" s="23" t="s">
        <v>145</v>
      </c>
      <c r="C46" s="25" t="s">
        <v>147</v>
      </c>
      <c r="D46" s="22" t="s">
        <v>7</v>
      </c>
      <c r="E46" s="32">
        <v>70</v>
      </c>
      <c r="F46" s="36"/>
      <c r="G46" s="37"/>
      <c r="H46" s="100"/>
    </row>
    <row r="47" spans="1:9">
      <c r="A47" s="17"/>
      <c r="B47" s="23" t="s">
        <v>149</v>
      </c>
      <c r="C47" s="25" t="s">
        <v>148</v>
      </c>
      <c r="D47" s="22" t="s">
        <v>7</v>
      </c>
      <c r="E47" s="32">
        <v>160</v>
      </c>
      <c r="F47" s="36"/>
      <c r="G47" s="37"/>
      <c r="H47" s="100"/>
    </row>
    <row r="48" spans="1:9">
      <c r="A48" s="17"/>
      <c r="B48" s="23" t="s">
        <v>150</v>
      </c>
      <c r="C48" s="25" t="s">
        <v>152</v>
      </c>
      <c r="D48" s="22" t="s">
        <v>7</v>
      </c>
      <c r="E48" s="32">
        <v>20</v>
      </c>
      <c r="F48" s="36"/>
      <c r="G48" s="37"/>
      <c r="H48" s="100"/>
    </row>
    <row r="49" spans="1:8" ht="16.5" thickBot="1">
      <c r="A49" s="17"/>
      <c r="B49" s="23" t="s">
        <v>151</v>
      </c>
      <c r="C49" s="38" t="s">
        <v>153</v>
      </c>
      <c r="D49" s="39" t="s">
        <v>5</v>
      </c>
      <c r="E49" s="128">
        <v>68</v>
      </c>
      <c r="F49" s="40"/>
      <c r="G49" s="41"/>
      <c r="H49" s="102"/>
    </row>
    <row r="50" spans="1:8" ht="16.5" thickBot="1">
      <c r="A50" s="17"/>
      <c r="B50" s="42"/>
      <c r="C50" s="43"/>
      <c r="D50" s="44"/>
      <c r="E50" s="129"/>
      <c r="F50" s="15" t="s">
        <v>213</v>
      </c>
      <c r="G50" s="46"/>
      <c r="H50" s="47"/>
    </row>
    <row r="51" spans="1:8">
      <c r="A51" s="17"/>
      <c r="B51" s="23"/>
      <c r="C51" s="14" t="s">
        <v>38</v>
      </c>
      <c r="D51" s="48"/>
      <c r="E51" s="130"/>
      <c r="F51" s="49"/>
      <c r="G51" s="50"/>
      <c r="H51" s="51"/>
    </row>
    <row r="52" spans="1:8">
      <c r="A52" s="17"/>
      <c r="B52" s="23" t="s">
        <v>33</v>
      </c>
      <c r="C52" s="25" t="s">
        <v>154</v>
      </c>
      <c r="D52" s="22" t="s">
        <v>5</v>
      </c>
      <c r="E52" s="32">
        <v>556</v>
      </c>
      <c r="F52" s="36"/>
      <c r="G52" s="37"/>
      <c r="H52" s="100"/>
    </row>
    <row r="53" spans="1:8">
      <c r="A53" s="17"/>
      <c r="B53" s="23" t="s">
        <v>34</v>
      </c>
      <c r="C53" s="25" t="s">
        <v>308</v>
      </c>
      <c r="D53" s="22" t="s">
        <v>5</v>
      </c>
      <c r="E53" s="32">
        <f>E52</f>
        <v>556</v>
      </c>
      <c r="F53" s="36"/>
      <c r="G53" s="37"/>
      <c r="H53" s="100"/>
    </row>
    <row r="54" spans="1:8">
      <c r="A54" s="17"/>
      <c r="B54" s="23" t="s">
        <v>35</v>
      </c>
      <c r="C54" s="25" t="s">
        <v>155</v>
      </c>
      <c r="D54" s="22" t="s">
        <v>7</v>
      </c>
      <c r="E54" s="32">
        <v>140</v>
      </c>
      <c r="F54" s="36"/>
      <c r="G54" s="37"/>
      <c r="H54" s="100"/>
    </row>
    <row r="55" spans="1:8">
      <c r="A55" s="17"/>
      <c r="B55" s="23" t="s">
        <v>36</v>
      </c>
      <c r="C55" s="25" t="s">
        <v>156</v>
      </c>
      <c r="D55" s="22" t="s">
        <v>2</v>
      </c>
      <c r="E55" s="32">
        <v>10</v>
      </c>
      <c r="F55" s="36"/>
      <c r="G55" s="37"/>
      <c r="H55" s="100"/>
    </row>
    <row r="56" spans="1:8">
      <c r="A56" s="17"/>
      <c r="B56" s="23" t="s">
        <v>37</v>
      </c>
      <c r="C56" s="25" t="s">
        <v>198</v>
      </c>
      <c r="D56" s="22" t="s">
        <v>5</v>
      </c>
      <c r="E56" s="32">
        <v>50</v>
      </c>
      <c r="F56" s="36"/>
      <c r="G56" s="37"/>
      <c r="H56" s="100"/>
    </row>
    <row r="57" spans="1:8" ht="16.5" thickBot="1">
      <c r="A57" s="17"/>
      <c r="B57" s="23" t="s">
        <v>78</v>
      </c>
      <c r="C57" s="25" t="s">
        <v>157</v>
      </c>
      <c r="D57" s="22" t="s">
        <v>7</v>
      </c>
      <c r="E57" s="32">
        <v>60</v>
      </c>
      <c r="F57" s="36"/>
      <c r="G57" s="37"/>
      <c r="H57" s="100"/>
    </row>
    <row r="58" spans="1:8" ht="16.5" thickBot="1">
      <c r="A58" s="17"/>
      <c r="B58" s="42"/>
      <c r="C58" s="43"/>
      <c r="D58" s="44"/>
      <c r="E58" s="129"/>
      <c r="F58" s="15" t="s">
        <v>214</v>
      </c>
      <c r="G58" s="46"/>
      <c r="H58" s="47"/>
    </row>
    <row r="59" spans="1:8">
      <c r="A59" s="17"/>
      <c r="B59" s="23"/>
      <c r="C59" s="12" t="s">
        <v>40</v>
      </c>
      <c r="D59" s="22"/>
      <c r="E59" s="32"/>
      <c r="F59" s="36"/>
      <c r="G59" s="37"/>
      <c r="H59" s="27"/>
    </row>
    <row r="60" spans="1:8">
      <c r="A60" s="17"/>
      <c r="B60" s="23" t="s">
        <v>21</v>
      </c>
      <c r="C60" s="25" t="s">
        <v>158</v>
      </c>
      <c r="D60" s="22" t="s">
        <v>5</v>
      </c>
      <c r="E60" s="32">
        <v>20</v>
      </c>
      <c r="F60" s="36"/>
      <c r="G60" s="37"/>
      <c r="H60" s="100"/>
    </row>
    <row r="61" spans="1:8">
      <c r="A61" s="17"/>
      <c r="B61" s="23" t="s">
        <v>41</v>
      </c>
      <c r="C61" s="25" t="s">
        <v>159</v>
      </c>
      <c r="D61" s="22" t="s">
        <v>7</v>
      </c>
      <c r="E61" s="32">
        <f>40*4+20*4</f>
        <v>240</v>
      </c>
      <c r="F61" s="36"/>
      <c r="G61" s="37"/>
      <c r="H61" s="100"/>
    </row>
    <row r="62" spans="1:8" ht="16.5">
      <c r="A62" s="17"/>
      <c r="B62" s="28" t="s">
        <v>61</v>
      </c>
      <c r="C62" s="11" t="s">
        <v>160</v>
      </c>
      <c r="D62" s="29" t="s">
        <v>5</v>
      </c>
      <c r="E62" s="34">
        <f>ROUNDUP(4.55*3.2,0)</f>
        <v>15</v>
      </c>
      <c r="F62" s="52"/>
      <c r="G62" s="53"/>
      <c r="H62" s="100"/>
    </row>
    <row r="63" spans="1:8" ht="16.5" customHeight="1">
      <c r="A63" s="17"/>
      <c r="B63" s="23" t="s">
        <v>62</v>
      </c>
      <c r="C63" s="25" t="s">
        <v>161</v>
      </c>
      <c r="D63" s="22" t="s">
        <v>7</v>
      </c>
      <c r="E63" s="32">
        <f>ROUNDUP(4.55*2+3.2*2,0)</f>
        <v>16</v>
      </c>
      <c r="F63" s="36"/>
      <c r="G63" s="37"/>
      <c r="H63" s="100"/>
    </row>
    <row r="64" spans="1:8" ht="16.5">
      <c r="A64" s="17"/>
      <c r="B64" s="23" t="s">
        <v>63</v>
      </c>
      <c r="C64" s="11" t="s">
        <v>303</v>
      </c>
      <c r="D64" s="29" t="s">
        <v>5</v>
      </c>
      <c r="E64" s="34">
        <f>ROUNDUP(1.6*20*6,0)</f>
        <v>192</v>
      </c>
      <c r="F64" s="52"/>
      <c r="G64" s="53"/>
      <c r="H64" s="101"/>
    </row>
    <row r="65" spans="1:8">
      <c r="A65" s="17"/>
      <c r="B65" s="23" t="s">
        <v>101</v>
      </c>
      <c r="C65" s="25" t="s">
        <v>162</v>
      </c>
      <c r="D65" s="22" t="s">
        <v>5</v>
      </c>
      <c r="E65" s="32">
        <f>ROUNDUP(3.5*1.7*4+3*3.5*2,0)</f>
        <v>45</v>
      </c>
      <c r="F65" s="36"/>
      <c r="G65" s="37"/>
      <c r="H65" s="100"/>
    </row>
    <row r="66" spans="1:8">
      <c r="A66" s="17"/>
      <c r="B66" s="23" t="s">
        <v>193</v>
      </c>
      <c r="C66" s="25" t="s">
        <v>163</v>
      </c>
      <c r="D66" s="22" t="s">
        <v>5</v>
      </c>
      <c r="E66" s="32">
        <v>40</v>
      </c>
      <c r="F66" s="36"/>
      <c r="G66" s="37"/>
      <c r="H66" s="100"/>
    </row>
    <row r="67" spans="1:8">
      <c r="A67" s="17"/>
      <c r="B67" s="23" t="s">
        <v>194</v>
      </c>
      <c r="C67" s="25" t="s">
        <v>164</v>
      </c>
      <c r="D67" s="22" t="s">
        <v>5</v>
      </c>
      <c r="E67" s="32">
        <v>30</v>
      </c>
      <c r="F67" s="36"/>
      <c r="G67" s="37"/>
      <c r="H67" s="100"/>
    </row>
    <row r="68" spans="1:8">
      <c r="A68" s="17"/>
      <c r="B68" s="23" t="s">
        <v>195</v>
      </c>
      <c r="C68" s="25" t="s">
        <v>165</v>
      </c>
      <c r="D68" s="22" t="s">
        <v>7</v>
      </c>
      <c r="E68" s="32">
        <v>20</v>
      </c>
      <c r="F68" s="36"/>
      <c r="G68" s="37"/>
      <c r="H68" s="100"/>
    </row>
    <row r="69" spans="1:8">
      <c r="A69" s="17"/>
      <c r="B69" s="23" t="s">
        <v>92</v>
      </c>
      <c r="C69" s="25" t="s">
        <v>166</v>
      </c>
      <c r="D69" s="22" t="s">
        <v>5</v>
      </c>
      <c r="E69" s="32">
        <v>40</v>
      </c>
      <c r="F69" s="36"/>
      <c r="G69" s="37"/>
      <c r="H69" s="100"/>
    </row>
    <row r="70" spans="1:8" ht="16.5" thickBot="1">
      <c r="A70" s="17"/>
      <c r="B70" s="23" t="s">
        <v>93</v>
      </c>
      <c r="C70" s="25" t="s">
        <v>167</v>
      </c>
      <c r="D70" s="22" t="s">
        <v>5</v>
      </c>
      <c r="E70" s="32">
        <f>474+20*13*0.15+420</f>
        <v>933</v>
      </c>
      <c r="F70" s="36"/>
      <c r="G70" s="37"/>
      <c r="H70" s="100"/>
    </row>
    <row r="71" spans="1:8" ht="16.5" thickBot="1">
      <c r="A71" s="17"/>
      <c r="B71" s="42"/>
      <c r="C71" s="43"/>
      <c r="D71" s="44"/>
      <c r="E71" s="129"/>
      <c r="F71" s="15" t="s">
        <v>215</v>
      </c>
      <c r="G71" s="46"/>
      <c r="H71" s="47"/>
    </row>
    <row r="72" spans="1:8">
      <c r="A72" s="17"/>
      <c r="B72" s="23"/>
      <c r="C72" s="12" t="s">
        <v>42</v>
      </c>
      <c r="D72" s="22"/>
      <c r="E72" s="32"/>
      <c r="F72" s="36"/>
      <c r="G72" s="37"/>
      <c r="H72" s="27"/>
    </row>
    <row r="73" spans="1:8">
      <c r="A73" s="17"/>
      <c r="B73" s="23" t="s">
        <v>43</v>
      </c>
      <c r="C73" s="25" t="s">
        <v>168</v>
      </c>
      <c r="D73" s="22" t="s">
        <v>5</v>
      </c>
      <c r="E73" s="32">
        <v>30</v>
      </c>
      <c r="F73" s="36"/>
      <c r="G73" s="37"/>
      <c r="H73" s="100"/>
    </row>
    <row r="74" spans="1:8">
      <c r="A74" s="17"/>
      <c r="B74" s="23" t="s">
        <v>44</v>
      </c>
      <c r="C74" s="25" t="s">
        <v>169</v>
      </c>
      <c r="D74" s="22" t="s">
        <v>5</v>
      </c>
      <c r="E74" s="32">
        <v>12</v>
      </c>
      <c r="F74" s="36"/>
      <c r="G74" s="37"/>
      <c r="H74" s="100"/>
    </row>
    <row r="75" spans="1:8">
      <c r="A75" s="17"/>
      <c r="B75" s="23" t="s">
        <v>45</v>
      </c>
      <c r="C75" s="25" t="s">
        <v>177</v>
      </c>
      <c r="D75" s="22" t="s">
        <v>5</v>
      </c>
      <c r="E75" s="32">
        <f>ROUNDUP(1.6*2.2*2,0)</f>
        <v>8</v>
      </c>
      <c r="F75" s="36"/>
      <c r="G75" s="37"/>
      <c r="H75" s="100"/>
    </row>
    <row r="76" spans="1:8">
      <c r="A76" s="17"/>
      <c r="B76" s="23" t="s">
        <v>46</v>
      </c>
      <c r="C76" s="25" t="s">
        <v>176</v>
      </c>
      <c r="D76" s="22" t="s">
        <v>5</v>
      </c>
      <c r="E76" s="32">
        <f>ROUNDUP(1.6*2.2*2,0)</f>
        <v>8</v>
      </c>
      <c r="F76" s="36"/>
      <c r="G76" s="37"/>
      <c r="H76" s="100"/>
    </row>
    <row r="77" spans="1:8">
      <c r="A77" s="17"/>
      <c r="B77" s="23" t="s">
        <v>47</v>
      </c>
      <c r="C77" s="25" t="s">
        <v>175</v>
      </c>
      <c r="D77" s="22" t="s">
        <v>5</v>
      </c>
      <c r="E77" s="32">
        <v>58</v>
      </c>
      <c r="F77" s="36"/>
      <c r="G77" s="37"/>
      <c r="H77" s="100"/>
    </row>
    <row r="78" spans="1:8">
      <c r="A78" s="17"/>
      <c r="B78" s="23" t="s">
        <v>74</v>
      </c>
      <c r="C78" s="25" t="s">
        <v>174</v>
      </c>
      <c r="D78" s="22" t="s">
        <v>5</v>
      </c>
      <c r="E78" s="32">
        <f>E73</f>
        <v>30</v>
      </c>
      <c r="F78" s="36"/>
      <c r="G78" s="37"/>
      <c r="H78" s="100"/>
    </row>
    <row r="79" spans="1:8">
      <c r="A79" s="17"/>
      <c r="B79" s="23" t="s">
        <v>75</v>
      </c>
      <c r="C79" s="25" t="s">
        <v>173</v>
      </c>
      <c r="D79" s="22" t="s">
        <v>7</v>
      </c>
      <c r="E79" s="32">
        <v>32</v>
      </c>
      <c r="F79" s="36"/>
      <c r="G79" s="37"/>
      <c r="H79" s="100"/>
    </row>
    <row r="80" spans="1:8">
      <c r="A80" s="17"/>
      <c r="B80" s="23" t="s">
        <v>76</v>
      </c>
      <c r="C80" s="25" t="s">
        <v>172</v>
      </c>
      <c r="D80" s="22"/>
      <c r="E80" s="32"/>
      <c r="F80" s="36"/>
      <c r="G80" s="37"/>
      <c r="H80" s="100"/>
    </row>
    <row r="81" spans="1:9">
      <c r="A81" s="17"/>
      <c r="B81" s="23"/>
      <c r="C81" s="25" t="s">
        <v>171</v>
      </c>
      <c r="D81" s="22" t="s">
        <v>2</v>
      </c>
      <c r="E81" s="32">
        <v>2</v>
      </c>
      <c r="F81" s="36"/>
      <c r="G81" s="37"/>
      <c r="H81" s="100"/>
    </row>
    <row r="82" spans="1:9">
      <c r="A82" s="17"/>
      <c r="B82" s="23"/>
      <c r="C82" s="25" t="s">
        <v>170</v>
      </c>
      <c r="D82" s="22" t="s">
        <v>2</v>
      </c>
      <c r="E82" s="32">
        <v>4</v>
      </c>
      <c r="F82" s="36"/>
      <c r="G82" s="37"/>
      <c r="H82" s="100"/>
    </row>
    <row r="83" spans="1:9">
      <c r="A83" s="17"/>
      <c r="B83" s="107" t="s">
        <v>81</v>
      </c>
      <c r="C83" s="108" t="s">
        <v>323</v>
      </c>
      <c r="D83" s="22" t="s">
        <v>2</v>
      </c>
      <c r="E83" s="32">
        <v>300</v>
      </c>
      <c r="F83" s="105"/>
      <c r="G83" s="106"/>
      <c r="H83" s="100"/>
    </row>
    <row r="84" spans="1:9">
      <c r="A84" s="17"/>
      <c r="B84" s="107" t="s">
        <v>196</v>
      </c>
      <c r="C84" s="108" t="s">
        <v>209</v>
      </c>
      <c r="D84" s="22" t="s">
        <v>5</v>
      </c>
      <c r="E84" s="32">
        <f>ROUNDUP((25+16)*5,0)+1</f>
        <v>206</v>
      </c>
      <c r="F84" s="36"/>
      <c r="G84" s="37"/>
      <c r="H84" s="100"/>
    </row>
    <row r="85" spans="1:9" ht="16.5" thickBot="1">
      <c r="A85" s="17"/>
      <c r="B85" s="107" t="s">
        <v>197</v>
      </c>
      <c r="C85" s="108" t="s">
        <v>210</v>
      </c>
      <c r="D85" s="22" t="s">
        <v>5</v>
      </c>
      <c r="E85" s="32">
        <f>E84</f>
        <v>206</v>
      </c>
      <c r="F85" s="36"/>
      <c r="G85" s="37"/>
      <c r="H85" s="100"/>
    </row>
    <row r="86" spans="1:9" ht="16.5" thickBot="1">
      <c r="A86" s="17"/>
      <c r="B86" s="42"/>
      <c r="C86" s="43"/>
      <c r="D86" s="44"/>
      <c r="E86" s="129"/>
      <c r="F86" s="15" t="s">
        <v>216</v>
      </c>
      <c r="G86" s="46"/>
      <c r="H86" s="47">
        <f>SUM(H72:H85)</f>
        <v>0</v>
      </c>
    </row>
    <row r="87" spans="1:9">
      <c r="A87" s="17"/>
      <c r="B87" s="23" t="s">
        <v>8</v>
      </c>
      <c r="C87" s="12" t="s">
        <v>309</v>
      </c>
      <c r="D87" s="22"/>
      <c r="E87" s="32"/>
      <c r="F87" s="36"/>
      <c r="G87" s="37"/>
      <c r="H87" s="27">
        <f t="shared" ref="H87:H89" si="0">+F87*E87</f>
        <v>0</v>
      </c>
    </row>
    <row r="88" spans="1:9">
      <c r="A88" s="17"/>
      <c r="B88" s="23"/>
      <c r="C88" s="77" t="s">
        <v>221</v>
      </c>
      <c r="D88" s="22"/>
      <c r="E88" s="32"/>
      <c r="F88" s="36"/>
      <c r="G88" s="37"/>
      <c r="H88" s="27">
        <f t="shared" si="0"/>
        <v>0</v>
      </c>
    </row>
    <row r="89" spans="1:9" ht="47.25">
      <c r="A89" s="17"/>
      <c r="B89" s="23" t="s">
        <v>77</v>
      </c>
      <c r="C89" s="25" t="s">
        <v>220</v>
      </c>
      <c r="D89" s="86" t="s">
        <v>11</v>
      </c>
      <c r="E89" s="99">
        <v>1</v>
      </c>
      <c r="F89" s="36"/>
      <c r="G89" s="37"/>
      <c r="H89" s="100">
        <f t="shared" si="0"/>
        <v>0</v>
      </c>
    </row>
    <row r="90" spans="1:9">
      <c r="A90" s="17"/>
      <c r="B90" s="78"/>
      <c r="C90" s="25" t="s">
        <v>222</v>
      </c>
      <c r="D90" s="87"/>
      <c r="E90" s="99"/>
      <c r="F90" s="36"/>
      <c r="G90" s="37"/>
      <c r="H90" s="100"/>
    </row>
    <row r="91" spans="1:9">
      <c r="A91" s="17"/>
      <c r="B91" s="78" t="s">
        <v>269</v>
      </c>
      <c r="C91" s="25" t="s">
        <v>223</v>
      </c>
      <c r="D91" s="87"/>
      <c r="E91" s="99"/>
      <c r="F91" s="36"/>
      <c r="G91" s="37"/>
      <c r="H91" s="100"/>
    </row>
    <row r="92" spans="1:9">
      <c r="A92" s="17"/>
      <c r="B92" s="78" t="s">
        <v>266</v>
      </c>
      <c r="C92" s="25" t="s">
        <v>224</v>
      </c>
      <c r="D92" s="87" t="s">
        <v>7</v>
      </c>
      <c r="E92" s="99">
        <v>150</v>
      </c>
      <c r="F92" s="36"/>
      <c r="G92" s="37"/>
      <c r="H92" s="100"/>
    </row>
    <row r="93" spans="1:9">
      <c r="A93" s="17"/>
      <c r="B93" s="78" t="s">
        <v>267</v>
      </c>
      <c r="C93" s="25" t="s">
        <v>225</v>
      </c>
      <c r="D93" s="87" t="s">
        <v>7</v>
      </c>
      <c r="E93" s="99">
        <v>100</v>
      </c>
      <c r="F93" s="36"/>
      <c r="G93" s="37"/>
      <c r="H93" s="100"/>
    </row>
    <row r="94" spans="1:9">
      <c r="A94" s="17"/>
      <c r="B94" s="78" t="s">
        <v>268</v>
      </c>
      <c r="C94" s="25" t="s">
        <v>226</v>
      </c>
      <c r="D94" s="87" t="s">
        <v>7</v>
      </c>
      <c r="E94" s="99">
        <v>100</v>
      </c>
      <c r="F94" s="36"/>
      <c r="G94" s="37"/>
      <c r="H94" s="100"/>
    </row>
    <row r="95" spans="1:9">
      <c r="A95" s="17"/>
      <c r="B95" s="78" t="s">
        <v>270</v>
      </c>
      <c r="C95" s="25" t="s">
        <v>227</v>
      </c>
      <c r="D95" s="87" t="s">
        <v>7</v>
      </c>
      <c r="E95" s="99">
        <v>100</v>
      </c>
      <c r="F95" s="36"/>
      <c r="G95" s="37"/>
      <c r="H95" s="100"/>
    </row>
    <row r="96" spans="1:9" s="1" customFormat="1">
      <c r="A96" s="17"/>
      <c r="B96" s="78" t="s">
        <v>271</v>
      </c>
      <c r="C96" s="25" t="s">
        <v>272</v>
      </c>
      <c r="D96" s="87" t="s">
        <v>7</v>
      </c>
      <c r="E96" s="99">
        <v>100</v>
      </c>
      <c r="F96" s="32"/>
      <c r="G96" s="33"/>
      <c r="H96" s="100"/>
      <c r="I96" s="3"/>
    </row>
    <row r="97" spans="1:9">
      <c r="A97" s="17"/>
      <c r="B97" s="78" t="s">
        <v>48</v>
      </c>
      <c r="C97" s="83" t="s">
        <v>228</v>
      </c>
      <c r="D97" s="88"/>
      <c r="E97" s="99"/>
      <c r="F97" s="36"/>
      <c r="G97" s="37"/>
      <c r="H97" s="100"/>
    </row>
    <row r="98" spans="1:9">
      <c r="A98" s="17"/>
      <c r="B98" s="78" t="s">
        <v>273</v>
      </c>
      <c r="C98" s="84" t="s">
        <v>229</v>
      </c>
      <c r="D98" s="88" t="s">
        <v>2</v>
      </c>
      <c r="E98" s="99">
        <v>1</v>
      </c>
      <c r="F98" s="36"/>
      <c r="G98" s="37"/>
      <c r="H98" s="100"/>
    </row>
    <row r="99" spans="1:9">
      <c r="A99" s="17"/>
      <c r="B99" s="78" t="s">
        <v>274</v>
      </c>
      <c r="C99" s="84" t="s">
        <v>230</v>
      </c>
      <c r="D99" s="88" t="s">
        <v>2</v>
      </c>
      <c r="E99" s="99">
        <v>5</v>
      </c>
      <c r="F99" s="36"/>
      <c r="G99" s="37"/>
      <c r="H99" s="100"/>
    </row>
    <row r="100" spans="1:9">
      <c r="A100" s="17"/>
      <c r="B100" s="78"/>
      <c r="C100" s="83" t="s">
        <v>117</v>
      </c>
      <c r="D100" s="87"/>
      <c r="E100" s="99"/>
      <c r="F100" s="36"/>
      <c r="G100" s="37"/>
      <c r="H100" s="100"/>
    </row>
    <row r="101" spans="1:9">
      <c r="A101" s="17"/>
      <c r="B101" s="78" t="s">
        <v>49</v>
      </c>
      <c r="C101" s="25" t="s">
        <v>117</v>
      </c>
      <c r="D101" s="87" t="s">
        <v>11</v>
      </c>
      <c r="E101" s="99">
        <v>1</v>
      </c>
      <c r="F101" s="36"/>
      <c r="G101" s="37"/>
      <c r="H101" s="100"/>
    </row>
    <row r="102" spans="1:9">
      <c r="A102" s="17"/>
      <c r="B102" s="78" t="s">
        <v>50</v>
      </c>
      <c r="C102" s="25" t="s">
        <v>231</v>
      </c>
      <c r="D102" s="87" t="s">
        <v>11</v>
      </c>
      <c r="E102" s="99">
        <v>1</v>
      </c>
      <c r="F102" s="36"/>
      <c r="G102" s="37"/>
      <c r="H102" s="100"/>
    </row>
    <row r="103" spans="1:9">
      <c r="A103" s="17"/>
      <c r="B103" s="78"/>
      <c r="C103" s="83" t="s">
        <v>232</v>
      </c>
      <c r="D103" s="87"/>
      <c r="E103" s="99"/>
      <c r="F103" s="36"/>
      <c r="G103" s="37"/>
      <c r="H103" s="100"/>
    </row>
    <row r="104" spans="1:9">
      <c r="A104" s="17"/>
      <c r="B104" s="78" t="s">
        <v>79</v>
      </c>
      <c r="C104" s="83" t="s">
        <v>233</v>
      </c>
      <c r="D104" s="87"/>
      <c r="E104" s="99"/>
      <c r="F104" s="36"/>
      <c r="G104" s="37"/>
      <c r="H104" s="100"/>
    </row>
    <row r="105" spans="1:9">
      <c r="A105" s="17"/>
      <c r="B105" s="78" t="s">
        <v>275</v>
      </c>
      <c r="C105" s="25" t="s">
        <v>234</v>
      </c>
      <c r="D105" s="87" t="s">
        <v>2</v>
      </c>
      <c r="E105" s="99">
        <v>33</v>
      </c>
      <c r="F105" s="36"/>
      <c r="G105" s="37"/>
      <c r="H105" s="100"/>
    </row>
    <row r="106" spans="1:9">
      <c r="A106" s="17"/>
      <c r="B106" s="78" t="s">
        <v>276</v>
      </c>
      <c r="C106" s="25" t="s">
        <v>235</v>
      </c>
      <c r="D106" s="87" t="s">
        <v>2</v>
      </c>
      <c r="E106" s="99">
        <v>10</v>
      </c>
      <c r="F106" s="36"/>
      <c r="G106" s="37"/>
      <c r="H106" s="100"/>
    </row>
    <row r="107" spans="1:9">
      <c r="A107" s="17"/>
      <c r="B107" s="78" t="s">
        <v>277</v>
      </c>
      <c r="C107" s="25" t="s">
        <v>278</v>
      </c>
      <c r="D107" s="87" t="s">
        <v>2</v>
      </c>
      <c r="E107" s="99">
        <v>4</v>
      </c>
      <c r="F107" s="36"/>
      <c r="G107" s="37"/>
      <c r="H107" s="100"/>
    </row>
    <row r="108" spans="1:9" s="1" customFormat="1">
      <c r="A108" s="17"/>
      <c r="B108" s="78" t="s">
        <v>279</v>
      </c>
      <c r="C108" s="25" t="s">
        <v>281</v>
      </c>
      <c r="D108" s="87" t="s">
        <v>2</v>
      </c>
      <c r="E108" s="99">
        <v>4</v>
      </c>
      <c r="F108" s="36"/>
      <c r="G108" s="37"/>
      <c r="H108" s="100"/>
      <c r="I108" s="3"/>
    </row>
    <row r="109" spans="1:9">
      <c r="A109" s="17"/>
      <c r="B109" s="78" t="s">
        <v>280</v>
      </c>
      <c r="C109" s="25" t="s">
        <v>236</v>
      </c>
      <c r="D109" s="87" t="s">
        <v>2</v>
      </c>
      <c r="E109" s="99">
        <v>10</v>
      </c>
      <c r="F109" s="36"/>
      <c r="G109" s="37"/>
      <c r="H109" s="100"/>
    </row>
    <row r="110" spans="1:9">
      <c r="A110" s="17"/>
      <c r="B110" s="78" t="s">
        <v>51</v>
      </c>
      <c r="C110" s="83" t="s">
        <v>237</v>
      </c>
      <c r="D110" s="87"/>
      <c r="E110" s="99"/>
      <c r="F110" s="36"/>
      <c r="G110" s="37"/>
      <c r="H110" s="100"/>
    </row>
    <row r="111" spans="1:9">
      <c r="A111" s="17"/>
      <c r="B111" s="78" t="s">
        <v>282</v>
      </c>
      <c r="C111" s="25" t="s">
        <v>238</v>
      </c>
      <c r="D111" s="87" t="s">
        <v>2</v>
      </c>
      <c r="E111" s="99">
        <v>19</v>
      </c>
      <c r="F111" s="36"/>
      <c r="G111" s="37"/>
      <c r="H111" s="100"/>
    </row>
    <row r="112" spans="1:9">
      <c r="A112" s="17"/>
      <c r="B112" s="78" t="s">
        <v>283</v>
      </c>
      <c r="C112" s="25" t="s">
        <v>239</v>
      </c>
      <c r="D112" s="87" t="s">
        <v>2</v>
      </c>
      <c r="E112" s="99">
        <v>1</v>
      </c>
      <c r="F112" s="36"/>
      <c r="G112" s="37"/>
      <c r="H112" s="100"/>
    </row>
    <row r="113" spans="1:9" s="81" customFormat="1">
      <c r="A113" s="79"/>
      <c r="B113" s="82" t="s">
        <v>86</v>
      </c>
      <c r="C113" s="83" t="s">
        <v>240</v>
      </c>
      <c r="D113" s="87"/>
      <c r="E113" s="27"/>
      <c r="F113" s="90"/>
      <c r="G113" s="89"/>
      <c r="H113" s="100"/>
      <c r="I113" s="80"/>
    </row>
    <row r="114" spans="1:9" s="81" customFormat="1">
      <c r="A114" s="79"/>
      <c r="B114" s="82" t="s">
        <v>284</v>
      </c>
      <c r="C114" s="25" t="s">
        <v>241</v>
      </c>
      <c r="D114" s="87" t="s">
        <v>2</v>
      </c>
      <c r="E114" s="27">
        <v>24</v>
      </c>
      <c r="F114" s="90"/>
      <c r="G114" s="89"/>
      <c r="H114" s="100"/>
      <c r="I114" s="80"/>
    </row>
    <row r="115" spans="1:9" s="81" customFormat="1">
      <c r="A115" s="79"/>
      <c r="B115" s="82" t="s">
        <v>285</v>
      </c>
      <c r="C115" s="25" t="s">
        <v>242</v>
      </c>
      <c r="D115" s="87" t="s">
        <v>2</v>
      </c>
      <c r="E115" s="27">
        <v>20</v>
      </c>
      <c r="F115" s="90"/>
      <c r="G115" s="89"/>
      <c r="H115" s="100"/>
      <c r="I115" s="80"/>
    </row>
    <row r="116" spans="1:9" s="81" customFormat="1">
      <c r="A116" s="79"/>
      <c r="B116" s="82" t="s">
        <v>286</v>
      </c>
      <c r="C116" s="25" t="s">
        <v>243</v>
      </c>
      <c r="D116" s="87" t="s">
        <v>2</v>
      </c>
      <c r="E116" s="27">
        <v>27</v>
      </c>
      <c r="F116" s="90"/>
      <c r="G116" s="89"/>
      <c r="H116" s="100"/>
      <c r="I116" s="80"/>
    </row>
    <row r="117" spans="1:9" s="81" customFormat="1">
      <c r="A117" s="79"/>
      <c r="B117" s="82" t="s">
        <v>287</v>
      </c>
      <c r="C117" s="25" t="s">
        <v>244</v>
      </c>
      <c r="D117" s="87" t="s">
        <v>2</v>
      </c>
      <c r="E117" s="27">
        <v>46</v>
      </c>
      <c r="F117" s="90"/>
      <c r="G117" s="89"/>
      <c r="H117" s="100"/>
      <c r="I117" s="80"/>
    </row>
    <row r="118" spans="1:9" s="81" customFormat="1">
      <c r="A118" s="79"/>
      <c r="B118" s="82" t="s">
        <v>105</v>
      </c>
      <c r="C118" s="83" t="s">
        <v>245</v>
      </c>
      <c r="D118" s="87"/>
      <c r="E118" s="27"/>
      <c r="F118" s="90"/>
      <c r="G118" s="89"/>
      <c r="H118" s="100"/>
      <c r="I118" s="80"/>
    </row>
    <row r="119" spans="1:9" s="81" customFormat="1">
      <c r="A119" s="79"/>
      <c r="B119" s="82" t="s">
        <v>288</v>
      </c>
      <c r="C119" s="25" t="s">
        <v>246</v>
      </c>
      <c r="D119" s="87" t="s">
        <v>2</v>
      </c>
      <c r="E119" s="27">
        <v>32</v>
      </c>
      <c r="F119" s="90"/>
      <c r="G119" s="89"/>
      <c r="H119" s="100"/>
      <c r="I119" s="80"/>
    </row>
    <row r="120" spans="1:9" s="81" customFormat="1">
      <c r="A120" s="79"/>
      <c r="B120" s="82" t="s">
        <v>289</v>
      </c>
      <c r="C120" s="25" t="s">
        <v>247</v>
      </c>
      <c r="D120" s="87" t="s">
        <v>2</v>
      </c>
      <c r="E120" s="27">
        <v>1</v>
      </c>
      <c r="F120" s="90"/>
      <c r="G120" s="89"/>
      <c r="H120" s="100"/>
      <c r="I120" s="80"/>
    </row>
    <row r="121" spans="1:9" s="81" customFormat="1">
      <c r="A121" s="79"/>
      <c r="B121" s="82"/>
      <c r="C121" s="83" t="s">
        <v>248</v>
      </c>
      <c r="D121" s="87"/>
      <c r="E121" s="27"/>
      <c r="F121" s="90"/>
      <c r="G121" s="89"/>
      <c r="H121" s="100"/>
      <c r="I121" s="80"/>
    </row>
    <row r="122" spans="1:9" s="81" customFormat="1">
      <c r="A122" s="79"/>
      <c r="B122" s="82" t="s">
        <v>106</v>
      </c>
      <c r="C122" s="25" t="s">
        <v>249</v>
      </c>
      <c r="D122" s="87" t="s">
        <v>2</v>
      </c>
      <c r="E122" s="27">
        <v>6</v>
      </c>
      <c r="F122" s="90"/>
      <c r="G122" s="89"/>
      <c r="H122" s="100"/>
      <c r="I122" s="80"/>
    </row>
    <row r="123" spans="1:9" s="1" customFormat="1">
      <c r="A123" s="17"/>
      <c r="B123" s="78" t="s">
        <v>102</v>
      </c>
      <c r="C123" s="25" t="s">
        <v>250</v>
      </c>
      <c r="D123" s="87"/>
      <c r="E123" s="27"/>
      <c r="F123" s="90"/>
      <c r="G123" s="89"/>
      <c r="H123" s="100"/>
      <c r="I123" s="3"/>
    </row>
    <row r="124" spans="1:9" s="1" customFormat="1">
      <c r="A124" s="17"/>
      <c r="B124" s="78" t="s">
        <v>290</v>
      </c>
      <c r="C124" s="25" t="s">
        <v>251</v>
      </c>
      <c r="D124" s="87" t="s">
        <v>2</v>
      </c>
      <c r="E124" s="27">
        <v>7</v>
      </c>
      <c r="F124" s="90"/>
      <c r="G124" s="89"/>
      <c r="H124" s="100"/>
      <c r="I124" s="3"/>
    </row>
    <row r="125" spans="1:9" s="1" customFormat="1">
      <c r="A125" s="17"/>
      <c r="B125" s="78" t="s">
        <v>291</v>
      </c>
      <c r="C125" s="25" t="s">
        <v>252</v>
      </c>
      <c r="D125" s="87" t="s">
        <v>2</v>
      </c>
      <c r="E125" s="27">
        <v>1</v>
      </c>
      <c r="F125" s="90"/>
      <c r="G125" s="89"/>
      <c r="H125" s="100"/>
      <c r="I125" s="3"/>
    </row>
    <row r="126" spans="1:9" s="1" customFormat="1">
      <c r="A126" s="17"/>
      <c r="B126" s="78" t="s">
        <v>103</v>
      </c>
      <c r="C126" s="83" t="s">
        <v>253</v>
      </c>
      <c r="D126" s="87"/>
      <c r="E126" s="27"/>
      <c r="F126" s="90"/>
      <c r="G126" s="89"/>
      <c r="H126" s="100"/>
      <c r="I126" s="3"/>
    </row>
    <row r="127" spans="1:9" s="1" customFormat="1">
      <c r="A127" s="17"/>
      <c r="B127" s="78" t="s">
        <v>292</v>
      </c>
      <c r="C127" s="25" t="s">
        <v>254</v>
      </c>
      <c r="D127" s="87" t="s">
        <v>7</v>
      </c>
      <c r="E127" s="27">
        <v>80</v>
      </c>
      <c r="F127" s="90"/>
      <c r="G127" s="89"/>
      <c r="H127" s="100"/>
      <c r="I127" s="3"/>
    </row>
    <row r="128" spans="1:9" s="1" customFormat="1" ht="21" customHeight="1">
      <c r="A128" s="17"/>
      <c r="B128" s="78" t="s">
        <v>293</v>
      </c>
      <c r="C128" s="25" t="s">
        <v>255</v>
      </c>
      <c r="D128" s="87" t="s">
        <v>2</v>
      </c>
      <c r="E128" s="27">
        <v>2</v>
      </c>
      <c r="F128" s="90"/>
      <c r="G128" s="89"/>
      <c r="H128" s="100"/>
      <c r="I128" s="3"/>
    </row>
    <row r="129" spans="1:9" s="1" customFormat="1">
      <c r="A129" s="17"/>
      <c r="B129" s="78" t="s">
        <v>104</v>
      </c>
      <c r="C129" s="127" t="s">
        <v>178</v>
      </c>
      <c r="D129" s="87" t="s">
        <v>11</v>
      </c>
      <c r="E129" s="27">
        <v>1</v>
      </c>
      <c r="F129" s="90"/>
      <c r="G129" s="89"/>
      <c r="H129" s="100"/>
      <c r="I129" s="3"/>
    </row>
    <row r="130" spans="1:9" s="1" customFormat="1">
      <c r="A130" s="17"/>
      <c r="B130" s="78" t="s">
        <v>320</v>
      </c>
      <c r="C130" s="25" t="s">
        <v>311</v>
      </c>
      <c r="D130" s="86" t="s">
        <v>2</v>
      </c>
      <c r="E130" s="131">
        <v>1</v>
      </c>
      <c r="F130" s="93"/>
      <c r="G130" s="94"/>
      <c r="H130" s="102"/>
      <c r="I130" s="3"/>
    </row>
    <row r="131" spans="1:9" s="1" customFormat="1">
      <c r="A131" s="17"/>
      <c r="B131" s="137" t="s">
        <v>302</v>
      </c>
      <c r="C131" s="138"/>
      <c r="D131" s="138"/>
      <c r="E131" s="138"/>
      <c r="F131" s="138"/>
      <c r="G131" s="139"/>
      <c r="H131" s="98"/>
      <c r="I131" s="3"/>
    </row>
    <row r="132" spans="1:9" s="1" customFormat="1">
      <c r="A132" s="17"/>
      <c r="B132" s="78"/>
      <c r="C132" s="14" t="s">
        <v>307</v>
      </c>
      <c r="D132" s="48"/>
      <c r="E132" s="95"/>
      <c r="F132" s="96"/>
      <c r="G132" s="97"/>
      <c r="H132" s="103"/>
      <c r="I132" s="3"/>
    </row>
    <row r="133" spans="1:9" s="1" customFormat="1">
      <c r="A133" s="17"/>
      <c r="B133" s="78" t="s">
        <v>52</v>
      </c>
      <c r="C133" s="85" t="s">
        <v>312</v>
      </c>
      <c r="D133" s="48" t="s">
        <v>11</v>
      </c>
      <c r="E133" s="27">
        <v>1</v>
      </c>
      <c r="F133" s="90"/>
      <c r="G133" s="89"/>
      <c r="H133" s="100"/>
      <c r="I133" s="3"/>
    </row>
    <row r="134" spans="1:9" s="1" customFormat="1">
      <c r="A134" s="17"/>
      <c r="B134" s="78" t="s">
        <v>53</v>
      </c>
      <c r="C134" s="85" t="s">
        <v>256</v>
      </c>
      <c r="D134" s="22" t="s">
        <v>2</v>
      </c>
      <c r="E134" s="27">
        <v>21</v>
      </c>
      <c r="F134" s="90"/>
      <c r="G134" s="89"/>
      <c r="H134" s="100"/>
      <c r="I134" s="3"/>
    </row>
    <row r="135" spans="1:9" s="1" customFormat="1">
      <c r="A135" s="17"/>
      <c r="B135" s="78" t="s">
        <v>54</v>
      </c>
      <c r="C135" s="92" t="s">
        <v>257</v>
      </c>
      <c r="D135" s="22"/>
      <c r="E135" s="27"/>
      <c r="F135" s="90"/>
      <c r="G135" s="89"/>
      <c r="H135" s="100"/>
      <c r="I135" s="3"/>
    </row>
    <row r="136" spans="1:9" s="1" customFormat="1">
      <c r="A136" s="17"/>
      <c r="B136" s="78"/>
      <c r="C136" s="25" t="s">
        <v>296</v>
      </c>
      <c r="D136" s="22" t="s">
        <v>7</v>
      </c>
      <c r="E136" s="27">
        <v>45</v>
      </c>
      <c r="F136" s="90"/>
      <c r="G136" s="89"/>
      <c r="H136" s="100"/>
      <c r="I136" s="3"/>
    </row>
    <row r="137" spans="1:9" s="1" customFormat="1">
      <c r="A137" s="17"/>
      <c r="B137" s="78"/>
      <c r="C137" s="25" t="s">
        <v>297</v>
      </c>
      <c r="D137" s="22" t="s">
        <v>7</v>
      </c>
      <c r="E137" s="27">
        <v>175</v>
      </c>
      <c r="F137" s="90"/>
      <c r="G137" s="89"/>
      <c r="H137" s="100"/>
      <c r="I137" s="3"/>
    </row>
    <row r="138" spans="1:9" s="1" customFormat="1">
      <c r="A138" s="17"/>
      <c r="B138" s="78" t="s">
        <v>55</v>
      </c>
      <c r="C138" s="25" t="s">
        <v>258</v>
      </c>
      <c r="D138" s="22" t="s">
        <v>2</v>
      </c>
      <c r="E138" s="27">
        <v>7</v>
      </c>
      <c r="F138" s="90"/>
      <c r="G138" s="89"/>
      <c r="H138" s="100"/>
      <c r="I138" s="3"/>
    </row>
    <row r="139" spans="1:9" s="1" customFormat="1">
      <c r="A139" s="17"/>
      <c r="B139" s="78" t="s">
        <v>80</v>
      </c>
      <c r="C139" s="25" t="s">
        <v>259</v>
      </c>
      <c r="D139" s="22" t="s">
        <v>2</v>
      </c>
      <c r="E139" s="27">
        <v>2</v>
      </c>
      <c r="F139" s="90"/>
      <c r="G139" s="89"/>
      <c r="H139" s="100"/>
      <c r="I139" s="3"/>
    </row>
    <row r="140" spans="1:9" s="1" customFormat="1">
      <c r="A140" s="17"/>
      <c r="B140" s="78" t="s">
        <v>64</v>
      </c>
      <c r="C140" s="25" t="s">
        <v>260</v>
      </c>
      <c r="D140" s="22"/>
      <c r="E140" s="27"/>
      <c r="F140" s="90"/>
      <c r="G140" s="89"/>
      <c r="H140" s="100"/>
      <c r="I140" s="3"/>
    </row>
    <row r="141" spans="1:9" s="1" customFormat="1">
      <c r="A141" s="17"/>
      <c r="B141" s="78"/>
      <c r="C141" s="25" t="s">
        <v>295</v>
      </c>
      <c r="D141" s="22" t="s">
        <v>7</v>
      </c>
      <c r="E141" s="27">
        <v>50</v>
      </c>
      <c r="F141" s="90"/>
      <c r="G141" s="89"/>
      <c r="H141" s="100"/>
      <c r="I141" s="3"/>
    </row>
    <row r="142" spans="1:9" s="1" customFormat="1">
      <c r="A142" s="17"/>
      <c r="B142" s="78"/>
      <c r="C142" s="25" t="s">
        <v>294</v>
      </c>
      <c r="D142" s="22" t="s">
        <v>7</v>
      </c>
      <c r="E142" s="27">
        <v>30</v>
      </c>
      <c r="F142" s="90"/>
      <c r="G142" s="89"/>
      <c r="H142" s="100"/>
      <c r="I142" s="3"/>
    </row>
    <row r="143" spans="1:9" s="1" customFormat="1">
      <c r="A143" s="17"/>
      <c r="B143" s="78" t="s">
        <v>199</v>
      </c>
      <c r="C143" s="25" t="s">
        <v>261</v>
      </c>
      <c r="D143" s="22" t="s">
        <v>2</v>
      </c>
      <c r="E143" s="27">
        <v>2</v>
      </c>
      <c r="F143" s="90"/>
      <c r="G143" s="89"/>
      <c r="H143" s="100"/>
      <c r="I143" s="3"/>
    </row>
    <row r="144" spans="1:9" s="1" customFormat="1">
      <c r="A144" s="17"/>
      <c r="B144" s="78" t="s">
        <v>65</v>
      </c>
      <c r="C144" s="25" t="s">
        <v>262</v>
      </c>
      <c r="D144" s="22" t="s">
        <v>2</v>
      </c>
      <c r="E144" s="27">
        <v>5</v>
      </c>
      <c r="F144" s="90"/>
      <c r="G144" s="89"/>
      <c r="H144" s="100"/>
      <c r="I144" s="3"/>
    </row>
    <row r="145" spans="1:9" s="1" customFormat="1">
      <c r="A145" s="17"/>
      <c r="B145" s="78" t="s">
        <v>66</v>
      </c>
      <c r="C145" s="25" t="s">
        <v>263</v>
      </c>
      <c r="D145" s="22" t="s">
        <v>2</v>
      </c>
      <c r="E145" s="27">
        <v>1</v>
      </c>
      <c r="F145" s="90"/>
      <c r="G145" s="89"/>
      <c r="H145" s="100"/>
      <c r="I145" s="3"/>
    </row>
    <row r="146" spans="1:9" s="1" customFormat="1">
      <c r="A146" s="17"/>
      <c r="B146" s="78" t="s">
        <v>67</v>
      </c>
      <c r="C146" s="25" t="s">
        <v>264</v>
      </c>
      <c r="D146" s="22" t="s">
        <v>2</v>
      </c>
      <c r="E146" s="27">
        <v>1</v>
      </c>
      <c r="F146" s="90"/>
      <c r="G146" s="89"/>
      <c r="H146" s="100"/>
      <c r="I146" s="3"/>
    </row>
    <row r="147" spans="1:9" s="1" customFormat="1" ht="16.5" thickBot="1">
      <c r="A147" s="17"/>
      <c r="B147" s="78" t="s">
        <v>68</v>
      </c>
      <c r="C147" s="25" t="s">
        <v>265</v>
      </c>
      <c r="D147" s="59" t="s">
        <v>2</v>
      </c>
      <c r="E147" s="62">
        <v>17</v>
      </c>
      <c r="F147" s="91"/>
      <c r="G147" s="89"/>
      <c r="H147" s="100"/>
      <c r="I147" s="3"/>
    </row>
    <row r="148" spans="1:9" s="1" customFormat="1" ht="16.5" thickBot="1">
      <c r="A148" s="17"/>
      <c r="B148" s="78" t="s">
        <v>69</v>
      </c>
      <c r="C148" s="25" t="s">
        <v>310</v>
      </c>
      <c r="D148" s="59" t="s">
        <v>11</v>
      </c>
      <c r="E148" s="62">
        <v>1</v>
      </c>
      <c r="F148" s="91"/>
      <c r="G148" s="89"/>
      <c r="H148" s="100"/>
      <c r="I148" s="3"/>
    </row>
    <row r="149" spans="1:9" ht="16.5" thickBot="1">
      <c r="A149" s="17"/>
      <c r="B149" s="42"/>
      <c r="C149" s="136" t="s">
        <v>301</v>
      </c>
      <c r="D149" s="136"/>
      <c r="E149" s="136"/>
      <c r="F149" s="136"/>
      <c r="G149" s="136"/>
      <c r="H149" s="47">
        <f>SUM(H133:H148)</f>
        <v>0</v>
      </c>
    </row>
    <row r="150" spans="1:9">
      <c r="A150" s="17"/>
      <c r="B150" s="55"/>
      <c r="C150" s="12" t="s">
        <v>316</v>
      </c>
      <c r="D150" s="22"/>
      <c r="E150" s="26"/>
      <c r="F150" s="36"/>
      <c r="G150" s="37"/>
      <c r="H150" s="27"/>
    </row>
    <row r="151" spans="1:9">
      <c r="A151" s="17"/>
      <c r="B151" s="56" t="s">
        <v>70</v>
      </c>
      <c r="C151" s="25" t="s">
        <v>185</v>
      </c>
      <c r="D151" s="22" t="s">
        <v>5</v>
      </c>
      <c r="E151" s="32">
        <f>E40</f>
        <v>1200</v>
      </c>
      <c r="F151" s="36"/>
      <c r="G151" s="37"/>
      <c r="H151" s="100"/>
    </row>
    <row r="152" spans="1:9">
      <c r="A152" s="17"/>
      <c r="B152" s="56" t="s">
        <v>71</v>
      </c>
      <c r="C152" s="25" t="s">
        <v>184</v>
      </c>
      <c r="D152" s="22" t="s">
        <v>5</v>
      </c>
      <c r="E152" s="32">
        <f>E41</f>
        <v>2200</v>
      </c>
      <c r="F152" s="36"/>
      <c r="G152" s="37"/>
      <c r="H152" s="100"/>
    </row>
    <row r="153" spans="1:9">
      <c r="A153" s="17"/>
      <c r="B153" s="56" t="s">
        <v>72</v>
      </c>
      <c r="C153" s="25" t="s">
        <v>183</v>
      </c>
      <c r="D153" s="22" t="s">
        <v>5</v>
      </c>
      <c r="E153" s="32">
        <f>(E73+E74+E76)*2</f>
        <v>100</v>
      </c>
      <c r="F153" s="36"/>
      <c r="G153" s="37"/>
      <c r="H153" s="100"/>
    </row>
    <row r="154" spans="1:9">
      <c r="A154" s="17"/>
      <c r="B154" s="56" t="s">
        <v>73</v>
      </c>
      <c r="C154" s="25" t="s">
        <v>182</v>
      </c>
      <c r="D154" s="22" t="s">
        <v>5</v>
      </c>
      <c r="E154" s="32">
        <f>(E75+E79)*2</f>
        <v>80</v>
      </c>
      <c r="F154" s="36"/>
      <c r="G154" s="37"/>
      <c r="H154" s="100"/>
    </row>
    <row r="155" spans="1:9">
      <c r="A155" s="17"/>
      <c r="B155" s="56" t="s">
        <v>200</v>
      </c>
      <c r="C155" s="25" t="s">
        <v>181</v>
      </c>
      <c r="D155" s="22" t="s">
        <v>5</v>
      </c>
      <c r="E155" s="32">
        <f>ROUNDUP(29*17*1.2,0)</f>
        <v>592</v>
      </c>
      <c r="F155" s="36"/>
      <c r="G155" s="37"/>
      <c r="H155" s="100"/>
    </row>
    <row r="156" spans="1:9">
      <c r="A156" s="17"/>
      <c r="B156" s="56" t="s">
        <v>201</v>
      </c>
      <c r="C156" s="25" t="s">
        <v>180</v>
      </c>
      <c r="D156" s="22" t="s">
        <v>5</v>
      </c>
      <c r="E156" s="32">
        <v>100</v>
      </c>
      <c r="F156" s="36"/>
      <c r="G156" s="37"/>
      <c r="H156" s="100"/>
    </row>
    <row r="157" spans="1:9" s="1" customFormat="1">
      <c r="A157" s="17"/>
      <c r="B157" s="56" t="s">
        <v>202</v>
      </c>
      <c r="C157" s="25" t="s">
        <v>179</v>
      </c>
      <c r="D157" s="22" t="s">
        <v>7</v>
      </c>
      <c r="E157" s="32">
        <v>36</v>
      </c>
      <c r="F157" s="36"/>
      <c r="G157" s="37"/>
      <c r="H157" s="100"/>
      <c r="I157" s="3"/>
    </row>
    <row r="158" spans="1:9" s="1" customFormat="1">
      <c r="A158" s="17"/>
      <c r="B158" s="56" t="s">
        <v>298</v>
      </c>
      <c r="C158" s="25" t="s">
        <v>321</v>
      </c>
      <c r="D158" s="22" t="s">
        <v>5</v>
      </c>
      <c r="E158" s="32">
        <v>280</v>
      </c>
      <c r="F158" s="36"/>
      <c r="G158" s="37"/>
      <c r="H158" s="100"/>
      <c r="I158" s="3"/>
    </row>
    <row r="159" spans="1:9" ht="16.5" thickBot="1">
      <c r="A159" s="17"/>
      <c r="B159" s="56" t="s">
        <v>299</v>
      </c>
      <c r="C159" s="25" t="s">
        <v>322</v>
      </c>
      <c r="D159" s="22" t="s">
        <v>2</v>
      </c>
      <c r="E159" s="32">
        <v>60</v>
      </c>
      <c r="F159" s="36"/>
      <c r="G159" s="37"/>
      <c r="H159" s="100"/>
    </row>
    <row r="160" spans="1:9" ht="16.5" thickBot="1">
      <c r="A160" s="17"/>
      <c r="B160" s="42"/>
      <c r="C160" s="43"/>
      <c r="D160" s="44"/>
      <c r="E160" s="129"/>
      <c r="F160" s="15" t="s">
        <v>218</v>
      </c>
      <c r="G160" s="46"/>
      <c r="H160" s="47">
        <f>SUM(H150:H159)</f>
        <v>0</v>
      </c>
    </row>
    <row r="161" spans="1:8">
      <c r="A161" s="17"/>
      <c r="B161" s="23"/>
      <c r="C161" s="12" t="s">
        <v>203</v>
      </c>
      <c r="D161" s="22"/>
      <c r="E161" s="26"/>
      <c r="F161" s="36"/>
      <c r="G161" s="37"/>
      <c r="H161" s="27"/>
    </row>
    <row r="162" spans="1:8">
      <c r="A162" s="17"/>
      <c r="B162" s="23" t="s">
        <v>204</v>
      </c>
      <c r="C162" s="25" t="s">
        <v>186</v>
      </c>
      <c r="D162" s="22" t="s">
        <v>5</v>
      </c>
      <c r="E162" s="32">
        <f>(20*2+18*2+11+6*4+4+8)</f>
        <v>123</v>
      </c>
      <c r="F162" s="36"/>
      <c r="G162" s="37"/>
      <c r="H162" s="100"/>
    </row>
    <row r="163" spans="1:8">
      <c r="A163" s="17"/>
      <c r="B163" s="23" t="s">
        <v>205</v>
      </c>
      <c r="C163" s="25" t="s">
        <v>187</v>
      </c>
      <c r="D163" s="22" t="s">
        <v>5</v>
      </c>
      <c r="E163" s="32">
        <v>220</v>
      </c>
      <c r="F163" s="36"/>
      <c r="G163" s="37"/>
      <c r="H163" s="100"/>
    </row>
    <row r="164" spans="1:8">
      <c r="A164" s="17"/>
      <c r="B164" s="23" t="s">
        <v>206</v>
      </c>
      <c r="C164" s="25" t="s">
        <v>300</v>
      </c>
      <c r="D164" s="22" t="s">
        <v>4</v>
      </c>
      <c r="E164" s="32">
        <v>10</v>
      </c>
      <c r="F164" s="36"/>
      <c r="G164" s="37"/>
      <c r="H164" s="100"/>
    </row>
    <row r="165" spans="1:8">
      <c r="A165" s="17"/>
      <c r="B165" s="23" t="s">
        <v>107</v>
      </c>
      <c r="C165" s="25" t="s">
        <v>188</v>
      </c>
      <c r="D165" s="22" t="s">
        <v>5</v>
      </c>
      <c r="E165" s="32">
        <v>50</v>
      </c>
      <c r="F165" s="36"/>
      <c r="G165" s="37"/>
      <c r="H165" s="100"/>
    </row>
    <row r="166" spans="1:8">
      <c r="A166" s="17"/>
      <c r="B166" s="23" t="s">
        <v>108</v>
      </c>
      <c r="C166" s="25" t="s">
        <v>189</v>
      </c>
      <c r="D166" s="22" t="s">
        <v>2</v>
      </c>
      <c r="E166" s="32">
        <v>4</v>
      </c>
      <c r="F166" s="36"/>
      <c r="G166" s="37"/>
      <c r="H166" s="100"/>
    </row>
    <row r="167" spans="1:8">
      <c r="A167" s="17"/>
      <c r="B167" s="23" t="s">
        <v>109</v>
      </c>
      <c r="C167" s="25" t="s">
        <v>190</v>
      </c>
      <c r="D167" s="22" t="s">
        <v>2</v>
      </c>
      <c r="E167" s="32">
        <v>10</v>
      </c>
      <c r="F167" s="36"/>
      <c r="G167" s="37"/>
      <c r="H167" s="100"/>
    </row>
    <row r="168" spans="1:8">
      <c r="A168" s="17"/>
      <c r="B168" s="23" t="s">
        <v>94</v>
      </c>
      <c r="C168" s="25" t="s">
        <v>191</v>
      </c>
      <c r="D168" s="22"/>
      <c r="E168" s="32"/>
      <c r="F168" s="36"/>
      <c r="G168" s="57"/>
      <c r="H168" s="100"/>
    </row>
    <row r="169" spans="1:8">
      <c r="A169" s="17"/>
      <c r="B169" s="23"/>
      <c r="C169" s="25" t="s">
        <v>95</v>
      </c>
      <c r="D169" s="22" t="s">
        <v>2</v>
      </c>
      <c r="E169" s="32">
        <v>2</v>
      </c>
      <c r="F169" s="36"/>
      <c r="G169" s="57"/>
      <c r="H169" s="100"/>
    </row>
    <row r="170" spans="1:8">
      <c r="A170" s="17"/>
      <c r="B170" s="23"/>
      <c r="C170" s="25" t="s">
        <v>96</v>
      </c>
      <c r="D170" s="22" t="s">
        <v>2</v>
      </c>
      <c r="E170" s="32">
        <v>2</v>
      </c>
      <c r="F170" s="36"/>
      <c r="G170" s="57"/>
      <c r="H170" s="100"/>
    </row>
    <row r="171" spans="1:8">
      <c r="A171" s="17"/>
      <c r="B171" s="23" t="s">
        <v>317</v>
      </c>
      <c r="C171" s="25" t="s">
        <v>192</v>
      </c>
      <c r="D171" s="22"/>
      <c r="E171" s="32"/>
      <c r="F171" s="36"/>
      <c r="G171" s="57"/>
      <c r="H171" s="100"/>
    </row>
    <row r="172" spans="1:8">
      <c r="A172" s="17"/>
      <c r="B172" s="23"/>
      <c r="C172" s="75" t="s">
        <v>211</v>
      </c>
      <c r="D172" s="22" t="s">
        <v>7</v>
      </c>
      <c r="E172" s="32">
        <v>10</v>
      </c>
      <c r="F172" s="36"/>
      <c r="G172" s="57"/>
      <c r="H172" s="100"/>
    </row>
    <row r="173" spans="1:8" ht="17.25" thickBot="1">
      <c r="A173" s="17"/>
      <c r="B173" s="58"/>
      <c r="C173" s="76" t="s">
        <v>212</v>
      </c>
      <c r="D173" s="59" t="s">
        <v>7</v>
      </c>
      <c r="E173" s="132">
        <v>10</v>
      </c>
      <c r="F173" s="60"/>
      <c r="G173" s="61"/>
      <c r="H173" s="133"/>
    </row>
    <row r="174" spans="1:8" ht="16.5" thickBot="1">
      <c r="A174" s="17"/>
      <c r="B174" s="42"/>
      <c r="C174" s="43"/>
      <c r="D174" s="44"/>
      <c r="E174" s="45"/>
      <c r="F174" s="15" t="s">
        <v>219</v>
      </c>
      <c r="G174" s="46"/>
      <c r="H174" s="47"/>
    </row>
    <row r="175" spans="1:8">
      <c r="A175" s="17"/>
      <c r="B175" s="63"/>
      <c r="C175" s="54"/>
      <c r="D175" s="63"/>
      <c r="E175" s="64"/>
      <c r="F175" s="16"/>
      <c r="G175" s="65"/>
      <c r="H175" s="66"/>
    </row>
    <row r="176" spans="1:8" ht="16.5" thickBot="1">
      <c r="A176" s="17"/>
      <c r="B176" s="63"/>
      <c r="C176" s="54"/>
      <c r="D176" s="63"/>
      <c r="E176" s="64"/>
      <c r="F176" s="16"/>
      <c r="G176" s="16"/>
      <c r="H176" s="16"/>
    </row>
    <row r="177" spans="1:9" ht="18">
      <c r="A177" s="17"/>
      <c r="B177" s="111"/>
      <c r="C177" s="121" t="str">
        <f>+F50</f>
        <v xml:space="preserve">TOTAL A-GROS ŒUVRE </v>
      </c>
      <c r="D177" s="114"/>
      <c r="E177" s="114"/>
      <c r="F177" s="114"/>
      <c r="G177" s="115">
        <f>SUM(H50)</f>
        <v>0</v>
      </c>
      <c r="H177" s="16"/>
    </row>
    <row r="178" spans="1:9" ht="18">
      <c r="A178" s="17"/>
      <c r="B178" s="112"/>
      <c r="C178" s="121" t="str">
        <f>+F58</f>
        <v xml:space="preserve">TOTAL B-ETANCHEITE </v>
      </c>
      <c r="D178" s="114"/>
      <c r="E178" s="114"/>
      <c r="F178" s="114"/>
      <c r="G178" s="116"/>
      <c r="H178" s="16"/>
    </row>
    <row r="179" spans="1:9" ht="18.75" thickBot="1">
      <c r="A179" s="17"/>
      <c r="B179" s="113"/>
      <c r="C179" s="121" t="str">
        <f>+F71</f>
        <v xml:space="preserve">TOTAL C-REVETEMENT </v>
      </c>
      <c r="D179" s="114"/>
      <c r="E179" s="114"/>
      <c r="F179" s="114"/>
      <c r="G179" s="116"/>
      <c r="H179" s="16"/>
    </row>
    <row r="180" spans="1:9" ht="18">
      <c r="A180" s="17"/>
      <c r="B180" s="111"/>
      <c r="C180" s="121" t="str">
        <f>+F86</f>
        <v xml:space="preserve">TOTAL D-MENUISERIE </v>
      </c>
      <c r="D180" s="114"/>
      <c r="E180" s="114"/>
      <c r="F180" s="114"/>
      <c r="G180" s="116"/>
      <c r="H180" s="16"/>
    </row>
    <row r="181" spans="1:9" ht="18">
      <c r="A181" s="17"/>
      <c r="B181" s="112"/>
      <c r="C181" s="121" t="s">
        <v>305</v>
      </c>
      <c r="D181" s="114"/>
      <c r="E181" s="114"/>
      <c r="F181" s="114"/>
      <c r="G181" s="116"/>
      <c r="H181" s="16"/>
    </row>
    <row r="182" spans="1:9" s="1" customFormat="1" ht="18.75" thickBot="1">
      <c r="A182" s="17"/>
      <c r="B182" s="113"/>
      <c r="C182" s="121" t="s">
        <v>306</v>
      </c>
      <c r="D182" s="114"/>
      <c r="E182" s="114"/>
      <c r="F182" s="114"/>
      <c r="G182" s="116"/>
      <c r="H182" s="16"/>
      <c r="I182" s="3"/>
    </row>
    <row r="183" spans="1:9" ht="18">
      <c r="A183" s="17"/>
      <c r="B183" s="112"/>
      <c r="C183" s="121" t="s">
        <v>318</v>
      </c>
      <c r="D183" s="114"/>
      <c r="E183" s="114"/>
      <c r="F183" s="114"/>
      <c r="G183" s="116"/>
      <c r="H183" s="16"/>
    </row>
    <row r="184" spans="1:9" ht="18.75" thickBot="1">
      <c r="A184" s="17"/>
      <c r="B184" s="113"/>
      <c r="C184" s="121" t="s">
        <v>319</v>
      </c>
      <c r="D184" s="114"/>
      <c r="E184" s="114"/>
      <c r="F184" s="114"/>
      <c r="G184" s="117"/>
      <c r="H184" s="16"/>
    </row>
    <row r="185" spans="1:9" ht="18">
      <c r="A185" s="17"/>
      <c r="B185" s="63"/>
      <c r="C185" s="54"/>
      <c r="D185" s="63"/>
      <c r="E185" s="64"/>
      <c r="F185" s="16"/>
      <c r="G185" s="118"/>
      <c r="H185" s="16"/>
    </row>
    <row r="186" spans="1:9" ht="18.75" thickBot="1">
      <c r="A186" s="17"/>
      <c r="B186" s="63"/>
      <c r="C186" s="54"/>
      <c r="D186" s="63"/>
      <c r="E186" s="64"/>
      <c r="F186" s="16"/>
      <c r="G186" s="118"/>
      <c r="H186" s="16"/>
    </row>
    <row r="187" spans="1:9" ht="18">
      <c r="A187" s="17"/>
      <c r="B187" s="63"/>
      <c r="C187" s="54"/>
      <c r="D187" s="63"/>
      <c r="E187" s="64"/>
      <c r="F187" s="68" t="s">
        <v>9</v>
      </c>
      <c r="G187" s="119"/>
      <c r="H187" s="16"/>
    </row>
    <row r="188" spans="1:9" ht="18">
      <c r="A188" s="17"/>
      <c r="B188" s="63"/>
      <c r="C188" s="54"/>
      <c r="D188" s="63"/>
      <c r="E188" s="64"/>
      <c r="F188" s="68" t="s">
        <v>98</v>
      </c>
      <c r="G188" s="120"/>
      <c r="H188" s="16"/>
    </row>
    <row r="189" spans="1:9" ht="18.75" thickBot="1">
      <c r="A189" s="17"/>
      <c r="B189" s="63"/>
      <c r="C189" s="54"/>
      <c r="D189" s="63"/>
      <c r="E189" s="64"/>
      <c r="F189" s="67" t="s">
        <v>99</v>
      </c>
      <c r="G189" s="122"/>
      <c r="H189" s="16"/>
    </row>
    <row r="190" spans="1:9" ht="94.5">
      <c r="A190" s="17"/>
      <c r="B190" s="63"/>
      <c r="C190" s="54"/>
      <c r="D190" s="63"/>
      <c r="E190" s="19"/>
      <c r="F190" s="69" t="s">
        <v>97</v>
      </c>
    </row>
    <row r="191" spans="1:9" ht="94.5">
      <c r="A191" s="17"/>
      <c r="B191" s="63"/>
      <c r="C191" s="54"/>
      <c r="D191" s="63"/>
      <c r="E191" s="19"/>
      <c r="F191" s="69" t="s">
        <v>97</v>
      </c>
    </row>
    <row r="192" spans="1:9">
      <c r="A192" s="17"/>
      <c r="B192" s="63"/>
      <c r="C192" s="54"/>
      <c r="D192" s="63"/>
      <c r="E192" s="64"/>
      <c r="F192" s="70"/>
      <c r="I192" s="71"/>
    </row>
    <row r="193" spans="1:9">
      <c r="A193" s="17"/>
      <c r="B193" s="63"/>
      <c r="C193" s="54"/>
      <c r="D193" s="63"/>
      <c r="E193" s="64"/>
      <c r="F193" s="19"/>
      <c r="G193" s="19"/>
      <c r="H193" s="20"/>
      <c r="I193" s="71"/>
    </row>
    <row r="194" spans="1:9">
      <c r="A194" s="17"/>
      <c r="B194" s="63"/>
      <c r="C194" s="54"/>
      <c r="D194" s="63"/>
      <c r="E194" s="64"/>
      <c r="F194" s="72"/>
      <c r="G194" s="72"/>
      <c r="H194" s="73"/>
      <c r="I194" s="71"/>
    </row>
    <row r="195" spans="1:9">
      <c r="A195" s="17"/>
      <c r="B195" s="63"/>
      <c r="C195" s="54"/>
      <c r="D195" s="63"/>
      <c r="E195" s="64"/>
      <c r="F195" s="72"/>
      <c r="G195" s="72"/>
      <c r="H195" s="73"/>
      <c r="I195" s="71"/>
    </row>
    <row r="196" spans="1:9">
      <c r="A196" s="17"/>
      <c r="B196" s="63"/>
      <c r="C196" s="54"/>
      <c r="D196" s="63"/>
      <c r="E196" s="64"/>
      <c r="F196" s="72"/>
      <c r="G196" s="72"/>
      <c r="H196" s="73"/>
      <c r="I196" s="71"/>
    </row>
    <row r="197" spans="1:9">
      <c r="A197" s="17"/>
      <c r="B197" s="63"/>
      <c r="C197" s="54"/>
      <c r="D197" s="63"/>
      <c r="E197" s="64"/>
      <c r="F197" s="72"/>
      <c r="G197" s="72"/>
      <c r="H197" s="73"/>
      <c r="I197" s="71"/>
    </row>
    <row r="198" spans="1:9">
      <c r="A198" s="17"/>
      <c r="B198" s="63"/>
      <c r="C198" s="54"/>
      <c r="D198" s="63"/>
      <c r="E198" s="64"/>
      <c r="F198" s="72"/>
      <c r="G198" s="72"/>
      <c r="H198" s="73"/>
      <c r="I198" s="71"/>
    </row>
    <row r="199" spans="1:9">
      <c r="A199" s="17"/>
      <c r="B199" s="63"/>
      <c r="C199" s="54"/>
      <c r="D199" s="63"/>
      <c r="E199" s="64"/>
      <c r="F199" s="72"/>
      <c r="G199" s="72"/>
      <c r="H199" s="73"/>
      <c r="I199" s="71"/>
    </row>
    <row r="200" spans="1:9">
      <c r="A200" s="17"/>
      <c r="B200" s="63"/>
      <c r="C200" s="54"/>
      <c r="D200" s="63"/>
      <c r="E200" s="64"/>
      <c r="F200" s="72"/>
      <c r="G200" s="72"/>
      <c r="H200" s="73"/>
      <c r="I200" s="71"/>
    </row>
    <row r="201" spans="1:9">
      <c r="A201" s="17"/>
      <c r="B201" s="63"/>
      <c r="C201" s="54"/>
      <c r="D201" s="63"/>
      <c r="E201" s="64"/>
      <c r="F201" s="72"/>
      <c r="G201" s="72"/>
      <c r="H201" s="73"/>
      <c r="I201" s="71"/>
    </row>
    <row r="202" spans="1:9">
      <c r="A202" s="17"/>
      <c r="B202" s="63"/>
      <c r="C202" s="54"/>
      <c r="D202" s="63"/>
      <c r="E202" s="64"/>
      <c r="F202" s="72"/>
      <c r="G202" s="72"/>
      <c r="H202" s="73"/>
      <c r="I202" s="71"/>
    </row>
    <row r="203" spans="1:9">
      <c r="A203" s="17"/>
      <c r="B203" s="63"/>
      <c r="C203" s="54"/>
      <c r="D203" s="63"/>
      <c r="E203" s="64"/>
      <c r="F203" s="72"/>
      <c r="G203" s="72"/>
      <c r="H203" s="73"/>
      <c r="I203" s="71"/>
    </row>
    <row r="204" spans="1:9">
      <c r="A204" s="17"/>
      <c r="B204" s="63"/>
      <c r="C204" s="54"/>
      <c r="D204" s="63"/>
      <c r="E204" s="64"/>
      <c r="F204" s="72"/>
      <c r="G204" s="72"/>
      <c r="H204" s="73"/>
      <c r="I204" s="71"/>
    </row>
  </sheetData>
  <mergeCells count="10">
    <mergeCell ref="C149:G149"/>
    <mergeCell ref="B131:G131"/>
    <mergeCell ref="H3:H4"/>
    <mergeCell ref="C1:D1"/>
    <mergeCell ref="B3:B4"/>
    <mergeCell ref="C3:C4"/>
    <mergeCell ref="D3:D4"/>
    <mergeCell ref="E3:E4"/>
    <mergeCell ref="F3:G3"/>
    <mergeCell ref="E1:H1"/>
  </mergeCells>
  <pageMargins left="0.23622047244094491" right="0.23622047244094491" top="0.55118110236220474" bottom="0.55118110236220474" header="0.31496062992125984" footer="0.31496062992125984"/>
  <pageSetup paperSize="9" scale="91" fitToHeight="7" orientation="landscape" horizontalDpi="4294967292" verticalDpi="200" r:id="rId1"/>
  <rowBreaks count="5" manualBreakCount="5">
    <brk id="50" max="8" man="1"/>
    <brk id="86" max="8" man="1"/>
    <brk id="125" max="8" man="1"/>
    <brk id="149" max="8" man="1"/>
    <brk id="17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</vt:lpstr>
      <vt:lpstr>Bordereau!Zone_d_impression</vt:lpstr>
    </vt:vector>
  </TitlesOfParts>
  <Company>Med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MECHHIDAN</dc:creator>
  <cp:lastModifiedBy>el mariani</cp:lastModifiedBy>
  <cp:lastPrinted>2017-06-23T10:13:43Z</cp:lastPrinted>
  <dcterms:created xsi:type="dcterms:W3CDTF">2010-07-10T09:50:31Z</dcterms:created>
  <dcterms:modified xsi:type="dcterms:W3CDTF">2017-06-23T10:13:48Z</dcterms:modified>
</cp:coreProperties>
</file>